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bookViews>
    <workbookView xWindow="0" yWindow="0" windowWidth="28800" windowHeight="12330" tabRatio="575" activeTab="1"/>
  </bookViews>
  <sheets>
    <sheet name="Титульный" sheetId="15" r:id="rId1"/>
    <sheet name="СВОД" sheetId="3" r:id="rId2"/>
    <sheet name="Форма 1.3." sheetId="10" r:id="rId3"/>
    <sheet name="Форма 1.9." sheetId="11" r:id="rId4"/>
    <sheet name="Форма 8.1." sheetId="13" r:id="rId5"/>
    <sheet name="Форма 8.3." sheetId="14" r:id="rId6"/>
    <sheet name="TEHSHEET" sheetId="1" state="veryHidden" r:id="rId7"/>
  </sheets>
  <definedNames>
    <definedName name="_xlnm.Print_Area" localSheetId="1">СВОД!$A$1:$I$53</definedName>
    <definedName name="перечень_ТСО">TEHSHEET!$Q$220:$Q$231</definedName>
    <definedName name="Период">TEHSHEET!$R$219:$R$225</definedName>
    <definedName name="СТО">TEHSHEET!$B$4:$B$14</definedName>
    <definedName name="Столбец13">'Форма 8.1.'!$O$10:$O$216</definedName>
    <definedName name="Столбец27">'Форма 8.1.'!$AC$10:$AC$216</definedName>
    <definedName name="Столбец8">'Форма 8.1.'!$J$10:$J$216</definedName>
    <definedName name="Столбец9">'Форма 8.1.'!$K$10:$K$216</definedName>
  </definedNames>
  <calcPr calcId="162913"/>
</workbook>
</file>

<file path=xl/calcChain.xml><?xml version="1.0" encoding="utf-8"?>
<calcChain xmlns="http://schemas.openxmlformats.org/spreadsheetml/2006/main">
  <c r="D5" i="14" l="1"/>
  <c r="D7" i="10"/>
  <c r="D6" i="10"/>
  <c r="D13" i="14"/>
  <c r="D12" i="14"/>
  <c r="D11" i="14"/>
  <c r="D10" i="14"/>
  <c r="Q209" i="1" l="1"/>
  <c r="Q210" i="1" l="1"/>
  <c r="Q211" i="1" s="1"/>
  <c r="Q212" i="1" s="1"/>
  <c r="Q213" i="1" s="1"/>
  <c r="Q162" i="1"/>
  <c r="F33" i="3"/>
  <c r="F32" i="3"/>
  <c r="E32" i="3"/>
  <c r="E31" i="3"/>
  <c r="Q163" i="1" l="1"/>
  <c r="Q164" i="1" s="1"/>
  <c r="Q165" i="1" s="1"/>
  <c r="Q166" i="1" s="1"/>
  <c r="D31" i="3"/>
  <c r="D24" i="3"/>
  <c r="C24" i="3"/>
  <c r="D20" i="3"/>
  <c r="C20" i="3"/>
  <c r="D16" i="3"/>
  <c r="C16" i="3"/>
  <c r="D32" i="3" l="1"/>
  <c r="G32" i="3" s="1"/>
  <c r="I32" i="3" s="1"/>
  <c r="D33" i="3"/>
  <c r="C25" i="3"/>
  <c r="D25" i="3"/>
  <c r="E33" i="3" s="1"/>
  <c r="C26" i="3"/>
  <c r="D26" i="3"/>
  <c r="G31" i="3"/>
  <c r="I31" i="3" s="1"/>
  <c r="G33" i="3" l="1"/>
  <c r="I33" i="3" s="1"/>
  <c r="C36" i="3" l="1"/>
  <c r="C46" i="3" s="1"/>
  <c r="C44" i="1"/>
  <c r="C41" i="1"/>
</calcChain>
</file>

<file path=xl/comments1.xml><?xml version="1.0" encoding="utf-8"?>
<comments xmlns="http://schemas.openxmlformats.org/spreadsheetml/2006/main">
  <authors>
    <author>shulginaa</author>
  </authors>
  <commentLis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6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7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8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9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0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1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2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3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6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8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9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0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1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2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3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4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15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C216" authorId="0" shapeId="0">
      <text>
        <r>
          <rPr>
            <sz val="9"/>
            <color indexed="81"/>
            <rFont val="Tahoma"/>
            <family val="2"/>
            <charset val="204"/>
          </rPr>
          <t>Двойной щелчек левой клавишей "мышки" добавляет строку</t>
        </r>
      </text>
    </comment>
    <comment ref="B217" authorId="0" shapeId="0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</commentList>
</comments>
</file>

<file path=xl/sharedStrings.xml><?xml version="1.0" encoding="utf-8"?>
<sst xmlns="http://schemas.openxmlformats.org/spreadsheetml/2006/main" count="3041" uniqueCount="1216">
  <si>
    <t>ТСО</t>
  </si>
  <si>
    <t>период</t>
  </si>
  <si>
    <t>продолжительность план</t>
  </si>
  <si>
    <t>частота план</t>
  </si>
  <si>
    <t>факт</t>
  </si>
  <si>
    <t>техпрес</t>
  </si>
  <si>
    <t>Филиал ОАО "РЖД" Трансэнерго Свердловская дирекция по энергообеспечению (по сетям Ишимской, Егоршинской, Серовской, Тюменской дистанций электроснабжения)</t>
  </si>
  <si>
    <t>Филиал "Уральский" АО "Оборонэнерго"</t>
  </si>
  <si>
    <t>ООО "ДСК-Энерго"</t>
  </si>
  <si>
    <t>ООО "РемЭнергоСтройСервис"</t>
  </si>
  <si>
    <t>ООО "Тобольскпромэнергосеть"</t>
  </si>
  <si>
    <t>ООО "Транзит-Электро-Тюмень"</t>
  </si>
  <si>
    <t>ООО "Тюменская электросетевая компания"</t>
  </si>
  <si>
    <t>ООО "Элтранс"</t>
  </si>
  <si>
    <t>ООО "Дорстрой"</t>
  </si>
  <si>
    <t>ООО "Альтера"</t>
  </si>
  <si>
    <t>ООО СК "Восток"</t>
  </si>
  <si>
    <t>Муниципальное предприятие "Ханты-Мансийские городские электрические сети" Муниципального образования город Ханты-Мансийск</t>
  </si>
  <si>
    <t>ОАО "Варьеганэнергонефть"</t>
  </si>
  <si>
    <t>ООО "МегионЭнергоНефть"</t>
  </si>
  <si>
    <t>ООО «ЭЛЕК»</t>
  </si>
  <si>
    <t>ОАО «Аэропорт Сургут»</t>
  </si>
  <si>
    <t>Филиал ОАО «РЖД» Трансэнерго Свердловская дирекция по энергообеспечению (по сетям Сургутской дистанции электроснабжения)</t>
  </si>
  <si>
    <t>ООО «Газпром трансгаз Сургут»</t>
  </si>
  <si>
    <t>ПАО «Сургутнефтегаз»</t>
  </si>
  <si>
    <t>АО «Нижневартовское нефтегазодобывающее предприятие»</t>
  </si>
  <si>
    <t>0, 0000</t>
  </si>
  <si>
    <t>МУП «Сургутские районные электрические сети» муниципального образования Сургутский район</t>
  </si>
  <si>
    <t>ООО «Луч-Электро»</t>
  </si>
  <si>
    <t>ООО «РН-Юганскнефтегаз»</t>
  </si>
  <si>
    <t>ООО «Газпром энерго»</t>
  </si>
  <si>
    <t>ООО «Газпромнефть-Хантос»</t>
  </si>
  <si>
    <t>АО «Вынгапуровский тепловодоканал»</t>
  </si>
  <si>
    <t>АО «Уренгойгорэлектросеть»</t>
  </si>
  <si>
    <t>АО «Ямальская железнодорожная компания»</t>
  </si>
  <si>
    <t>ООО «Ноябрьскэнергонефть»</t>
  </si>
  <si>
    <t>АО «Энерго-Газ-Ноябрьск»</t>
  </si>
  <si>
    <t>АО «Губкинские городские электрические сети»</t>
  </si>
  <si>
    <t>МУП «Надымские городские электрические сети»</t>
  </si>
  <si>
    <t>Показатель средней продолжительности прекращения передачи электрической энергии на точку поставки</t>
  </si>
  <si>
    <t>Показатель средней частоты прекращения передачи электрической энергии на точку поставки</t>
  </si>
  <si>
    <t>Показатель уровня качества оказываемых услуг</t>
  </si>
  <si>
    <t>I - Расчет показателя уровня надежности оказываемых услуг</t>
  </si>
  <si>
    <t>Показатель</t>
  </si>
  <si>
    <t>Ед.изм.</t>
  </si>
  <si>
    <t>Значение</t>
  </si>
  <si>
    <t>плановое</t>
  </si>
  <si>
    <t>фактическое</t>
  </si>
  <si>
    <t>час</t>
  </si>
  <si>
    <t>шт</t>
  </si>
  <si>
    <t>-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</si>
  <si>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</si>
  <si>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</si>
  <si>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</si>
  <si>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Число, шт.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</si>
  <si>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</si>
  <si>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</si>
  <si>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</si>
  <si>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</si>
  <si>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</si>
  <si>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11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сд_тпр)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</si>
  <si>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</si>
  <si>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</si>
  <si>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</si>
  <si>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</si>
  <si>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</si>
  <si>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</si>
  <si>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</si>
  <si>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</si>
  <si>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</si>
  <si>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</si>
  <si>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</si>
  <si>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</si>
  <si>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Коэффициенты значимости коэффициентов надежности и качества</t>
  </si>
  <si>
    <t>Организация</t>
  </si>
  <si>
    <t>Коэффициент корректировки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</si>
  <si>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</si>
  <si>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</si>
  <si>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</si>
  <si>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</si>
  <si>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</si>
  <si>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</si>
  <si>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</si>
  <si>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</si>
  <si>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</si>
  <si>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</si>
  <si>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</si>
  <si>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</si>
  <si>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</si>
  <si>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</si>
  <si>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</si>
  <si>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</si>
  <si>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</si>
  <si>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</si>
  <si>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</si>
  <si>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</si>
  <si>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</si>
  <si>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</si>
  <si>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</si>
  <si>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</si>
  <si>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</si>
  <si>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</si>
  <si>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</si>
  <si>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</si>
  <si>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</si>
  <si>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</si>
  <si>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</si>
  <si>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1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</si>
  <si>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</si>
  <si>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</si>
  <si>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</si>
  <si>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</si>
  <si>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</si>
  <si>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</si>
  <si>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</si>
  <si>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</si>
  <si>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</si>
  <si>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</si>
  <si>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</si>
  <si>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</si>
  <si>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</si>
  <si>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</si>
  <si>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t>Средняя продолжительность прекращения передачи электрической энергии на точку поставки (Пsaidi), час.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</si>
  <si>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</si>
  <si>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3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</si>
  <si>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</si>
  <si>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</si>
  <si>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4</t>
  </si>
  <si>
    <t>Средняя продолжительность прекращения передачи электрической энергии при проведении ремонтных работ (Пsaidi), час.</t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</si>
  <si>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</si>
  <si>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t>5</t>
  </si>
  <si>
    <t>Средняя частота прекращений передачи электрической энергии при проведении ремонтных работ (Пsaifi), шт.</t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</si>
  <si>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</si>
  <si>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Показатель средней продолжительности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(Пsaidi)</t>
  </si>
  <si>
    <t>Показатель средней частоты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(Пsaifi)</t>
  </si>
  <si>
    <t xml:space="preserve">Максимальное за год число точек поставки потребителей услуг сетевой организации
</t>
  </si>
  <si>
    <t>II - Расчет показателя уровня качества осуществляемого технологического присоединения к сети</t>
  </si>
  <si>
    <t>III - СВОД ПО ПОКАЗАТЕЛЯМ НАДЕЖНОСТИ И КАЧЕСТВА И РАСЧЕТ ОБОБЩЕННОГО ПОКАЗАТЕЛЯ</t>
  </si>
  <si>
    <t>IV - Расчет корректировки НВВ по показателям надежности и качества</t>
  </si>
  <si>
    <t>Показатель средней продолжительности прекращения (Пsaidi)</t>
  </si>
  <si>
    <t>Показатель средней частоты прекращения (Пsaifi)</t>
  </si>
  <si>
    <t>Показатель уровня качества осуществляемого технологического присоединения к сети (Птпр)</t>
  </si>
  <si>
    <t>Периоды до 2020г.</t>
  </si>
  <si>
    <t>АО "Городские электрические сети" г. Нижневартовск</t>
  </si>
  <si>
    <t>ОАО "Югорская территориальная энергетическая компания - Региональные сети"</t>
  </si>
  <si>
    <t>ООО "Сургутские городские электрические сети"</t>
  </si>
  <si>
    <t>АО "ЮРЭСК"</t>
  </si>
  <si>
    <t>ООО "ТРАНССЕТЬ"</t>
  </si>
  <si>
    <t>ООО "Региональная энергетическая компания"</t>
  </si>
  <si>
    <t>ООО "СеверСетьРазвитие"</t>
  </si>
  <si>
    <t>ООО "Энергонефть Томск"</t>
  </si>
  <si>
    <t>АО "Черногорэнерго"</t>
  </si>
  <si>
    <t>Коэффициент качества</t>
  </si>
  <si>
    <t>Коэффициенты надежности</t>
  </si>
  <si>
    <t>Значения обобщенного показателя надежности и качества</t>
  </si>
  <si>
    <t>Процент корректрировки на текущий год при представлении достоверных отчетных данных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</si>
  <si>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</si>
  <si>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</si>
  <si>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</si>
  <si>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</si>
  <si>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</si>
  <si>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</si>
  <si>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</si>
  <si>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</si>
  <si>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</si>
  <si>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</si>
  <si>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</si>
  <si>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7</t>
  </si>
  <si>
    <t>Номер группы (m) территориальной 
сетевой организации по показателю
Пsaifi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</si>
  <si>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</si>
  <si>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</si>
  <si>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</si>
  <si>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</si>
  <si>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Примечания</t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</si>
  <si>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</si>
  <si>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Форма 8.1. Журнал учета данных первичной информации по всем 
прекращениям передачи электрической энергии, произошедшим на объектах сетевой организации</t>
  </si>
  <si>
    <t>АО "Россети Тюмень"</t>
  </si>
  <si>
    <t>Акционерное общество
"НордЭнерджиСистемс"</t>
  </si>
  <si>
    <t>Столбец1</t>
  </si>
  <si>
    <t>Средняя продолжительность прекращения передачи электрической энергии на точку поставки (Пsaidi), час</t>
  </si>
  <si>
    <t>Характеристики и (или) условия 
деятельности 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</si>
  <si>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</si>
  <si>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</si>
  <si>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</si>
  <si>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</si>
  <si>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</si>
  <si>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</si>
  <si>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</si>
  <si>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</t>
  </si>
  <si>
    <t>АО "Сибирско-Уральская энергетическая компания"</t>
  </si>
  <si>
    <t>Субъект РФ</t>
  </si>
  <si>
    <t>Период регулирования</t>
  </si>
  <si>
    <t>Должностное лицо, ответственное за составление формы</t>
  </si>
  <si>
    <t>Фамилия, имя, отчество</t>
  </si>
  <si>
    <t>Должность</t>
  </si>
  <si>
    <t>Контактный телефон</t>
  </si>
  <si>
    <t>e-mail</t>
  </si>
  <si>
    <t xml:space="preserve">Расчет фактических значений показателей надежности и качества </t>
  </si>
  <si>
    <t>Наименование  организации</t>
  </si>
  <si>
    <t>2019</t>
  </si>
  <si>
    <t>Тюменская область</t>
  </si>
  <si>
    <t>Ханты-Мансийский автономный округ - Югра</t>
  </si>
  <si>
    <t>Ямало-Ненецкий автономный округ</t>
  </si>
  <si>
    <t>Добавить строку</t>
  </si>
  <si>
    <t xml:space="preserve"> X </t>
  </si>
  <si>
    <t>Версия 1.0.1</t>
  </si>
  <si>
    <t>Шпинглер Алексей Валерьевич</t>
  </si>
  <si>
    <t>Заместитель начальника ОТЭЭ</t>
  </si>
  <si>
    <t>8 (3467) 31-85-95 д. 9-1415</t>
  </si>
  <si>
    <t>Shpinglerav@yuresk.ru</t>
  </si>
  <si>
    <t>Няганьский филиал</t>
  </si>
  <si>
    <t>КВЛ</t>
  </si>
  <si>
    <t>РП 5-17 ф. "КОС-1"</t>
  </si>
  <si>
    <t>10 (10.5)</t>
  </si>
  <si>
    <t>11,00 2019.01.06</t>
  </si>
  <si>
    <t>12,06 2019.01.06</t>
  </si>
  <si>
    <t>В</t>
  </si>
  <si>
    <t>1,1</t>
  </si>
  <si>
    <t>ТП 5-1424 Т1, ТП 5-1422 Т-1</t>
  </si>
  <si>
    <t>1/01/5</t>
  </si>
  <si>
    <t>3.4.13</t>
  </si>
  <si>
    <t>4.11</t>
  </si>
  <si>
    <t>ПС "КГПЗ" яч №106 ф. "Водозабор-1"</t>
  </si>
  <si>
    <t>13,22 2019.01.08</t>
  </si>
  <si>
    <t>13,32 2019.01.08</t>
  </si>
  <si>
    <t>А</t>
  </si>
  <si>
    <t>0,166</t>
  </si>
  <si>
    <t>ТП 19-01,19-02,19-03,19-04,19-05,19-06,19-07,19,08,ТП "Юграуниверсалстрой,Мегафон,СНГС,Приобьлеспром</t>
  </si>
  <si>
    <t>124-126</t>
  </si>
  <si>
    <t>3.4.14</t>
  </si>
  <si>
    <t>4.12</t>
  </si>
  <si>
    <t>КФ ЮРЭСК</t>
  </si>
  <si>
    <t>КЛ</t>
  </si>
  <si>
    <t>РП 12-3, В-10 Морозова яч. №9</t>
  </si>
  <si>
    <t>15,09 2019.01.09</t>
  </si>
  <si>
    <t>15,44 2019.01.09</t>
  </si>
  <si>
    <t>0,581</t>
  </si>
  <si>
    <t>ТП №12-28 1Т ,ТП №12-3 1Т, ТП 12-19, ТП 12-14, ТП 12-15 1Т, ТП "Лыж. База", ТП 12-25 1Т, ТП 12-66 ТП №12-18, ТП №12-76 2Т, ТП №12-40, ТП 12-49, ТП 12-7, ТП 12-6 2Т</t>
  </si>
  <si>
    <t>ТП №12-28 1Т ,ТП №12-3 1Т, ТП 12-19, ТП 12-14, ТП 12-15 1Т, ТП "Лыж. База", ТП 12-25 1Т, ТП 12-66 ТП №12-18, ТП №12-76 2Т, ТП №12-40, ТП 12-49, ТП 12-7, ТП 12-6 2Т.</t>
  </si>
  <si>
    <t>09.01.2019 15-09</t>
  </si>
  <si>
    <t>4.10</t>
  </si>
  <si>
    <t>ВЛ</t>
  </si>
  <si>
    <t>ПС 35\10 Луговая, В-10 Поселок, яч. 5</t>
  </si>
  <si>
    <t>23,47 2019.01.10</t>
  </si>
  <si>
    <t>01,35 2019.01.11</t>
  </si>
  <si>
    <t>1,797</t>
  </si>
  <si>
    <t>ТП 12-401, ТП 12-415, ТП 12-419, ТП 12-403, ТП 12-412, ТП 12-402, ТП 12-407, ТП 12-406, ТП " Импульс</t>
  </si>
  <si>
    <t>ТП 12-401, ТП 12-415, ТП 12-419, ТП 12-403, ТП 12-412, ТП 12-402, ТП 12-407, ТП 12-406, ТП " Импульс"</t>
  </si>
  <si>
    <t>10.01.2019 23-47</t>
  </si>
  <si>
    <t>ТП</t>
  </si>
  <si>
    <t>КТП 12-401</t>
  </si>
  <si>
    <t>11,48 2019.01.11</t>
  </si>
  <si>
    <t>12,017</t>
  </si>
  <si>
    <t>ТП 12-401</t>
  </si>
  <si>
    <t>РП-15 ф. "Пионерный"</t>
  </si>
  <si>
    <t>10,16 2019.01.11</t>
  </si>
  <si>
    <t>16,44 2019.01.11</t>
  </si>
  <si>
    <t>ТП бурвод, 5-2008, автотрансервис, 5-2111, 5-2115,5-2104 Т2,5-2103 Т1, 5-2102</t>
  </si>
  <si>
    <t>2/01/5</t>
  </si>
  <si>
    <t>3.4.8</t>
  </si>
  <si>
    <t>4.14</t>
  </si>
  <si>
    <t xml:space="preserve">
Советский филиал
"ЮРЭСК"</t>
  </si>
  <si>
    <t>КРУН-1
ВЛ-10кВ ф.Лесозавод
ПС 110/10 Геологическая</t>
  </si>
  <si>
    <t>23,32 2019.01.19</t>
  </si>
  <si>
    <t>01,18 2019.01.20</t>
  </si>
  <si>
    <t>ТП 9-14-16;ТП 17-12;ТП 17-28;ТП 9-17-4</t>
  </si>
  <si>
    <t>19.01.2019</t>
  </si>
  <si>
    <t>4.3</t>
  </si>
  <si>
    <t>Берёзовский филиал</t>
  </si>
  <si>
    <t>КПП 6/20 Берёзово, ВЛЗ-20 Пугоры</t>
  </si>
  <si>
    <t>20 (21)</t>
  </si>
  <si>
    <t>09,47 2019.01.21</t>
  </si>
  <si>
    <t>10,00 2019.01.21</t>
  </si>
  <si>
    <t>21.01.2019</t>
  </si>
  <si>
    <t>4.13</t>
  </si>
  <si>
    <t>В-10 Южный
ЦРП Советский</t>
  </si>
  <si>
    <t>07,56 2019.01.29</t>
  </si>
  <si>
    <t>09,10 2019.01.29</t>
  </si>
  <si>
    <t>ТП 16-072;ТП 16-052</t>
  </si>
  <si>
    <t>29.01.2019</t>
  </si>
  <si>
    <t>КПП-6/20 кВ. № 11-2114, В-20 Ванзетур</t>
  </si>
  <si>
    <t>09,18 2019.02.05</t>
  </si>
  <si>
    <t>11,54 2019.02.05</t>
  </si>
  <si>
    <t>05.02.2019</t>
  </si>
  <si>
    <t>КПП-6/20 кВ. № 11-2114, В-20 Н.Нарыкоры</t>
  </si>
  <si>
    <t>02,10 2019.02.17</t>
  </si>
  <si>
    <t>02,40 2019.02.17</t>
  </si>
  <si>
    <t>17.02.2019</t>
  </si>
  <si>
    <t>В-10 "Нижний Склад" 
ПС 110/10 Геологическая</t>
  </si>
  <si>
    <t>22,57 2019.02.17</t>
  </si>
  <si>
    <t>23,53 2019.02.17</t>
  </si>
  <si>
    <t>ТП 9-8-1, ТП 8-2, ТП 8-5; ТП 8-13, ТП 8-14, ТП 14-1, ТП 14-2, ТП 9-14-4, ТП 9-14-5, ТП 14-6, 9-14-7; ТП 9-14-13, ТП 14-18, ТП 9-16-1; ТП 9-6-2; 9-16-3; ТП 16-4, ТП 16-5, ТП 9-16-6, ТП 16-7, ТП 16-8, ТП 16-9, ТП 16-10, ТП 16-11, ТП 16-12, ТП 16-13</t>
  </si>
  <si>
    <t>Дет. сад-1</t>
  </si>
  <si>
    <t>4.11, 4.12</t>
  </si>
  <si>
    <t>АО "ЮТЭК-Когалым"</t>
  </si>
  <si>
    <t>ПС 35/10 кВ №30 ЗРУ-10 кВ яч.№4</t>
  </si>
  <si>
    <t>12,35 2019.02.19</t>
  </si>
  <si>
    <t>12,55 2019.02.19</t>
  </si>
  <si>
    <t>ТП№-2-28, 93, П/С Рижская</t>
  </si>
  <si>
    <t>Многоквартирные дома, Котельная</t>
  </si>
  <si>
    <t>2019.02.19</t>
  </si>
  <si>
    <t>В-10 РП 4-1
ПС 110/10 "Хвойная"</t>
  </si>
  <si>
    <t>13,43 2019.02.19</t>
  </si>
  <si>
    <t>14,13 2019.02.19</t>
  </si>
  <si>
    <t>ТП 9-1-1,ТП 9-1-3,ТП 9-1-4,ТП 9-1-5,ТП 9-1-6,ТП 9-1-7,ТП 9-1 -9,ТП 9-1-10,ТП 9-2-1,ТП 9-3-5,ТП 9-3-6,ТП 9-3-7,ТП 9-6-10</t>
  </si>
  <si>
    <t>19.02.2019</t>
  </si>
  <si>
    <t>ЗРУ НПС Кума В-6 кВ Поселок ячейка № 12</t>
  </si>
  <si>
    <t>6 (6.3)</t>
  </si>
  <si>
    <t>18,17 2019.03.06</t>
  </si>
  <si>
    <t>23,15 2019.03.06</t>
  </si>
  <si>
    <t>ТП № 12-600,ТП № 12-601,ТП № 12-602,ТП № 12-603,ТП № 12-604,ТП № 12-605,ТП № 12-606,ТП № 12-607,ТП № 12-608,ТП № 12-609,ТП № 12-610,ТП № 12-611,ТП № 12-612,ТП № 12-613,ТП № 12-619,ТП № 12-620</t>
  </si>
  <si>
    <t>18,17, 2019.03.06</t>
  </si>
  <si>
    <t>3.4.12.5</t>
  </si>
  <si>
    <t>РП-10 №5-13 ф. МК-156</t>
  </si>
  <si>
    <t>10,49 2019.03.07</t>
  </si>
  <si>
    <t>14,55 2019.03.07</t>
  </si>
  <si>
    <t>ТП Древблоксервис, НПСК, Ника плюс, НСМ-1, НСМ, Эпсилон, КНПЗ, 5-2023, ТНК-BP, трубная база, 5-2033, ФСК ЕЭС, Технокерамика, СУОР, УТТ, Талспецстрой,Сибур-Транс Т1</t>
  </si>
  <si>
    <t>3/03/15 11.03.2019</t>
  </si>
  <si>
    <t>3.4.12.2</t>
  </si>
  <si>
    <t>4.17</t>
  </si>
  <si>
    <t>В-10 "ЛПК-2" 
ПС 220/110/10 "Картопья"</t>
  </si>
  <si>
    <t>09,35 2019.03.11</t>
  </si>
  <si>
    <t>10,20 2019.03.11</t>
  </si>
  <si>
    <t>ТП 16-007,ТП 16-012,ТП 16-031,ТП 16-035,ТП 16-036,ТП 16-037,ТП 16-038,ТП 16-063,ТП 16-066,ТП 16-074,ТП 16-076,ТП 16-111,ТП 16-112,ТП 16-127,ТП 16-140,ТП 16-146,ТП 16-163,ТП 16-181</t>
  </si>
  <si>
    <t>КНС-6; Кот.-2; Дет. сад-1;</t>
  </si>
  <si>
    <t xml:space="preserve">Кот.-2; Школа-2; </t>
  </si>
  <si>
    <t>4.4, 4.14</t>
  </si>
  <si>
    <t>РП-16 ф. "Экспедиция"</t>
  </si>
  <si>
    <t>13,20 2019.03.12</t>
  </si>
  <si>
    <t>16,37 2019.03.12</t>
  </si>
  <si>
    <t>ТП 5-2117, ТП 5-2114, ТП "Фролов", ТП 21-26, ТП "ИП Елин", ТП 5-2118, ТП "Кузмич", ТП 5-2119, ТП "Регион 86, ТП 5-2127, ТП "МУ-5, ТП "ИП Сенчук", ТП "СибЭкотех",ТП 5-2041</t>
  </si>
  <si>
    <t>4/03/5 15.03.2019</t>
  </si>
  <si>
    <t>3.4.10</t>
  </si>
  <si>
    <t>РП-16 ф. "Сады"</t>
  </si>
  <si>
    <t>17,04 2019.03.12</t>
  </si>
  <si>
    <t>17,47 2019.03.12</t>
  </si>
  <si>
    <t>0,716</t>
  </si>
  <si>
    <t>ТП 22-20, ТП "Буксин", ТП "Солнечный", ТП "Янгиер А", ТП "ИП Позднышев" ТП 5-2038, ТП "Лукойл.Кот", ТП 5-2039, ТП 22-01, ТП 22-02, ТП 22-03, ТП 22-04, ТП 22-05, ТП 22-06, ТП 22-08, ТП 22-09,ТП 22-10, ТП 22-11, ТП "Лесник</t>
  </si>
  <si>
    <t>69-82</t>
  </si>
  <si>
    <t>3.4.9.3</t>
  </si>
  <si>
    <t>20,05 2019.03.12</t>
  </si>
  <si>
    <t>23,38 2019.03.12</t>
  </si>
  <si>
    <t>3,550</t>
  </si>
  <si>
    <t>5/03/5 15.03.2019</t>
  </si>
  <si>
    <t>ЗРУ НПС Конда 2 В-10 кВ Химзащита ячейка № 32</t>
  </si>
  <si>
    <t>23,48 2019.03.12</t>
  </si>
  <si>
    <t>12,16 2019.03.13</t>
  </si>
  <si>
    <t>ТП № 12-300, ТП № 12-330</t>
  </si>
  <si>
    <t>00,10, 2019.03.12</t>
  </si>
  <si>
    <t>3.4.9.1</t>
  </si>
  <si>
    <t>4.21</t>
  </si>
  <si>
    <t>ЛВН-6 Пионерлагерь</t>
  </si>
  <si>
    <t>02,46 2019.03.15</t>
  </si>
  <si>
    <t>04,58 2019.03.15</t>
  </si>
  <si>
    <t>ТП № 12-840,ТП № 12-820,ТП № 12-819,ТП № 12-818,ТП № 12-823,ТП № 12-822,ТП № 12-821,ТП № 12-839,ТП № 12-824,ТП № 12-825</t>
  </si>
  <si>
    <t>02.46, 2019.03.15</t>
  </si>
  <si>
    <t xml:space="preserve">ЮТЭК-ХМР, НЮЭС, ЮРЭСК </t>
  </si>
  <si>
    <t>п.Батово ПС110/10 Батово ф№10</t>
  </si>
  <si>
    <t>13,10 2019.03.15</t>
  </si>
  <si>
    <t>15,10 2019.03.15</t>
  </si>
  <si>
    <t>ТП№1,ТП№2,ТП№3,ТП№4,ТП№5,ТП№6,ТП№7</t>
  </si>
  <si>
    <t>ОЖ стр.129 АКТ№4</t>
  </si>
  <si>
    <t>4.1</t>
  </si>
  <si>
    <t>ПС 35/6 кВ №35 ЗРУ-6 кВ яч.№16 ;ЦРП №2-13 РУ-6кВ яч.6</t>
  </si>
  <si>
    <t>14,13 2019.03.15</t>
  </si>
  <si>
    <t>15,00 2019.03.15</t>
  </si>
  <si>
    <t>ЦРП №2-13; ТП№2-104; 160;161;106;138;112;118;137;139;113;114</t>
  </si>
  <si>
    <t>Многоквартирные дома</t>
  </si>
  <si>
    <t>15.03.2019</t>
  </si>
  <si>
    <t>РП</t>
  </si>
  <si>
    <t xml:space="preserve">ПС 110/35/10 ЮЖНАЯ ЗРУ-10кВ яч. 06 В-10 </t>
  </si>
  <si>
    <t>09,12 2019.03.18</t>
  </si>
  <si>
    <t>18,38 2019.03.18</t>
  </si>
  <si>
    <t>КТПН ГПК (гаражные кооперативы); ТП Лесная</t>
  </si>
  <si>
    <t xml:space="preserve"> ТП Лесная </t>
  </si>
  <si>
    <t>18.03.2019</t>
  </si>
  <si>
    <t>ПС 110/35/10 "Юмас" В-10 Промплощадка яч.№8</t>
  </si>
  <si>
    <t>18,37 2019.03.19</t>
  </si>
  <si>
    <t>20,35 2019.03.19</t>
  </si>
  <si>
    <t>ТП №12-68, ТП № 12-69,КТП №12-70, ТП №12-71, ТП №12-32, ТП ДКВР (2Т), ТП КТД, ТП Брег</t>
  </si>
  <si>
    <t>18,37, 2019.03.19</t>
  </si>
  <si>
    <t>3.4.7.4</t>
  </si>
  <si>
    <t>ЛВН-6 Восток-1</t>
  </si>
  <si>
    <t>08,16 2019.03.28</t>
  </si>
  <si>
    <t>09,08 2019.03.28</t>
  </si>
  <si>
    <t>ТП № 12-807,ТП № 12-806,ТП № 12-805,ТП №12-804,ТП № 12-803,ТП № 12-801, ТП №12-802, ТП Переправа, ТП Узел задвижек №8, ТП Узел задвижек №9</t>
  </si>
  <si>
    <t>ТП № 12-801,ТП № 12-807</t>
  </si>
  <si>
    <t>08,16, 2019.03.28</t>
  </si>
  <si>
    <t>ПС 110/35/10 "Выкатная" ВЛ-35 Кама, ПС 35/10 "Кама"</t>
  </si>
  <si>
    <t>35</t>
  </si>
  <si>
    <t>22,56 2019.04.06</t>
  </si>
  <si>
    <t>00,01 2019.04.07</t>
  </si>
  <si>
    <t>1,083</t>
  </si>
  <si>
    <t>ТП №12-718, ТП №12-719, ТП №12-720, ТП №12-721, ТП №12-722, ТП №12-723, ТП №12-724, ТП №12-725, ТП №12-726</t>
  </si>
  <si>
    <t>ТП №12-719, ТП №12-725</t>
  </si>
  <si>
    <t>22,56, 2019.04.06</t>
  </si>
  <si>
    <t>ЮТЭК-ХМР</t>
  </si>
  <si>
    <t>ПС 110 Фоминская ВЛ-110кВ Снежная-Фоминская-2</t>
  </si>
  <si>
    <t>110</t>
  </si>
  <si>
    <t>01,33 2019.04.07</t>
  </si>
  <si>
    <t>ТП№18-1001,ТП№18-1002,ТП№18-1003,ТП№18-1004,ТП№18-1005,ТП№18-1006,ТП№18-1007,ТП№18-1008,ТП№18-1009,ТП№18-1010,ТП№18-1011,ТП№18-1012,ТП№18-1013,ТП№18-1014,ТП№18-1015,ТП№18-1017,ТП№18-1018,ТП№18-1019,ТП№18-1020,ТП№18-1021,ТП№18-1022,ТП№18-1023,ТП№18-1024,ТП№18-1025,ТП№18-1026,ТП№18-2001,ТП№18-2002,ТП№18-2005,ТП№18-2006,ТП№18-2007,ТП№18-2008,ТП№18-2009,ТП№18-2010,ТП№18-2011,ТП№18-2012,ТП№18-2013,ТП№18-2014,ТП№18-2015,ТП№18-2016,ТП№18-2017,ТП№18-2018,ТП№18-2019,ТП№18-2020,ТП№18-2021,ТП№18-2022,ТП№18-2023,ТП№18-2024,ТП№18-2025,ТП№18-2026,ТП№18-2027,ТП№18-2028,ТП№18-2029,ТП№18-2030,ТП№18-2031,ТП№18-2034,ТП№18-2036,ТП№18-2037,ТП№18-2038,ТП№18-2039,ТП№18-2040,ТП№18-2041,ТП№18-2042,ТП№18-2043,ТП№18-2044,ТП№18-2045</t>
  </si>
  <si>
    <t>ЮТЭК-РС</t>
  </si>
  <si>
    <t>ОЖ стр. №155</t>
  </si>
  <si>
    <t>00,52 2019.04.07</t>
  </si>
  <si>
    <t>01,27 2019.04.07</t>
  </si>
  <si>
    <t>00,52, 2019.04.07</t>
  </si>
  <si>
    <t>КПП 6/20 кВ. Игрим В-20 Ванзетур</t>
  </si>
  <si>
    <t>21,30 2019.04.10</t>
  </si>
  <si>
    <t>06,15 2019.04.11</t>
  </si>
  <si>
    <t>10.04.2019</t>
  </si>
  <si>
    <t xml:space="preserve">
Советский филиал
"ЮРЭСК</t>
  </si>
  <si>
    <t>В-10 Нижний склад 
ПС 110/10 Геолгическая</t>
  </si>
  <si>
    <t>11,55 2019.04.11</t>
  </si>
  <si>
    <t>12,48 2019.04.11</t>
  </si>
  <si>
    <t>11.04.2019</t>
  </si>
  <si>
    <t>ПС-110/10 "МДФ" КЛ-10 Мортка 2</t>
  </si>
  <si>
    <t>14,10 2019.04.11</t>
  </si>
  <si>
    <t>14,49 2019.04.11</t>
  </si>
  <si>
    <t>0,647</t>
  </si>
  <si>
    <t>ТП №12-314,ТП №12-311,ТП №12-304,,ТП №12-305,ТП № 12-318,ТП № 12-302,ТП № 12-316,ТП №12-315,ТП № 12-309,ТП № 12-312</t>
  </si>
  <si>
    <t>ТП № 12-311,ТП №12-305,ТП № 12-309</t>
  </si>
  <si>
    <t>14,10, 2019.04.11</t>
  </si>
  <si>
    <t>3.4.8.5</t>
  </si>
  <si>
    <t>п.Батово ПС110/10 Батово ф.№6 "РРС"</t>
  </si>
  <si>
    <t>14,22 2019.04.11</t>
  </si>
  <si>
    <t>14,56 2019.04.11</t>
  </si>
  <si>
    <t>КТП №1 "Ростелеком</t>
  </si>
  <si>
    <t>ОЖ стр. №164</t>
  </si>
  <si>
    <t>3.4.8.2</t>
  </si>
  <si>
    <t>4.4</t>
  </si>
  <si>
    <t>РП 5-6, яч. 11 ф. "ТП-5"</t>
  </si>
  <si>
    <t>15,27 2019.04.12</t>
  </si>
  <si>
    <t>17,05 2019.04.12</t>
  </si>
  <si>
    <t>1,6333</t>
  </si>
  <si>
    <t>6/04/5 2019.04.19</t>
  </si>
  <si>
    <t>3.4.8.4</t>
  </si>
  <si>
    <t xml:space="preserve">ПС 110/35/10 "Юмас" ВЛ-10 Паркет </t>
  </si>
  <si>
    <t>19,48 2019.04.15</t>
  </si>
  <si>
    <t>00,02 2019.04.16</t>
  </si>
  <si>
    <t>4,232</t>
  </si>
  <si>
    <t>ТП №12-38, ТП ДКВР, ТП №12-84</t>
  </si>
  <si>
    <t>РП №12-1 ВЛЗ-10 Мыс</t>
  </si>
  <si>
    <t>23,40 2019.04.15</t>
  </si>
  <si>
    <t>01,59 2019.04.16</t>
  </si>
  <si>
    <t>2,315</t>
  </si>
  <si>
    <t>ТП №12-17, ТП №12-24, ТП № 12-9, ТП №12-63, ТП «Междуреченскстрой», ТП УППР, ТП № 12-41, ТП №12-31, ТП №12-39, ТП №12-50, ТП №12-46</t>
  </si>
  <si>
    <t>ТП №12-24, ТП № 12-9</t>
  </si>
  <si>
    <t>РП №12-3 ВЛЗ-10 Первомайский</t>
  </si>
  <si>
    <t>07,15 2019.04.17</t>
  </si>
  <si>
    <t>08,03 2019.04.17</t>
  </si>
  <si>
    <t>0,796</t>
  </si>
  <si>
    <t>ТП №12-49, ТП №12-7, ТП №12-8, ТП №12-27</t>
  </si>
  <si>
    <t>ПС</t>
  </si>
  <si>
    <t xml:space="preserve">ПС 35/10 №21 Т-1 МВ-35 </t>
  </si>
  <si>
    <t>19,14 2019.04.19</t>
  </si>
  <si>
    <t>19.04.2019</t>
  </si>
  <si>
    <t>3.4.12.1</t>
  </si>
  <si>
    <t>4.6</t>
  </si>
  <si>
    <t>В-10 РП 4-1   
ПС 110/10 Хвойная</t>
  </si>
  <si>
    <t>16,45 2019.04.26</t>
  </si>
  <si>
    <t>18,06 2019.04.26</t>
  </si>
  <si>
    <t>ТП 9-1-1;ТП 9-1-3;ТП 9-1-4;ТП 9-1-5;ТП 9-1-6;ТП 9-1-7;ТП 9-1 -9;ТП 9-1-10;ТП 9-2-1;ТП 9-3-5;ТП 9-3-6;ТП 9-3-7;ТП 9-6-10</t>
  </si>
  <si>
    <t>Кот.-4; Школа-1;</t>
  </si>
  <si>
    <t>26.04.2019</t>
  </si>
  <si>
    <t>3.4.1</t>
  </si>
  <si>
    <t>В-10 РП 4-2   
ПС 110/10 Хвойная</t>
  </si>
  <si>
    <t>19,25 2019.04.26</t>
  </si>
  <si>
    <t>ТП 1-1;ТП 9-1-4;ТП 9-1-5;ТП 9-1-6; ТП 9-1-7;ТП 9- 1-9;ТП 9-1-10</t>
  </si>
  <si>
    <t>Кот.-3; Школа-1; Дет сад.1;</t>
  </si>
  <si>
    <t>ПС 35/10 "Тесла" ВЛЗ-10 "Линия-2"</t>
  </si>
  <si>
    <t>10,45 2019.04.29</t>
  </si>
  <si>
    <t>11,04 2019.04.29</t>
  </si>
  <si>
    <t>0,316</t>
  </si>
  <si>
    <t>ТП №12-531, ТП №12-501, ТП №12-523, ТП №12-502, ТП №12-504, ТП №12-520,ТП №12-519, ТП №12-521, ТП №12-503, ТП №12-513,ТП №12-510, ТП №12-511, ТП №12-512,ТП №12-522, ТП №12-516, ТП №12-529</t>
  </si>
  <si>
    <t>10,45, 2019.04.29</t>
  </si>
  <si>
    <t>ПС-35/10 "Луговая" 2ТСН</t>
  </si>
  <si>
    <t>12,43 2019.05.02</t>
  </si>
  <si>
    <t>13,24 2019.05.02</t>
  </si>
  <si>
    <t>0,68</t>
  </si>
  <si>
    <t>ТП №12-417,ТП №12-411,ТП №12-408,ТП №12-405,ТП № 12-409</t>
  </si>
  <si>
    <t>ТП № 12-409</t>
  </si>
  <si>
    <t>02.05.2019 12-43</t>
  </si>
  <si>
    <t>В-10 Строитель
ПС 110/10 "Геологическая"</t>
  </si>
  <si>
    <t>10,17 2019.05.03</t>
  </si>
  <si>
    <t>11,12 2019.05.03</t>
  </si>
  <si>
    <t>ТП 9-12-6;ТП 9-12-7;ТП 9-13-2;ТП 9-13-3;ТП 9-13-10;ТП 13-14;ТП 9-12-2;ТП 9-13-1;ТП 9-13-4;ТП 13-11;ТП 9-13-12;ТП 13-13</t>
  </si>
  <si>
    <t>ТП 13-14;ТП 13-11;ТП 13-13</t>
  </si>
  <si>
    <t>Котельная
Д/С
Школа</t>
  </si>
  <si>
    <t>В-10 Поселок 
ПС 110/35/10 "Самза"</t>
  </si>
  <si>
    <t>21,49 2019.05.03</t>
  </si>
  <si>
    <t>23,12 2019.05.03</t>
  </si>
  <si>
    <t>ТП 16-805Н;ТП 16-815;ТП 16-816</t>
  </si>
  <si>
    <t>Амбулатория-1</t>
  </si>
  <si>
    <t>3.4.12</t>
  </si>
  <si>
    <t>В-10 Нижний склад 
ПС 110/10 Геологическая</t>
  </si>
  <si>
    <t>05,08 2019.05.11</t>
  </si>
  <si>
    <t>06,09 2019.05.11</t>
  </si>
  <si>
    <t>ТП 9-8-1;ТП 8-2;ТП 8-5;ТП 8-13;ТП 8-14;ТП 14-1;ТП 14-2;ТП 9-14-4;ТП 9-14-5;ТП 14-6;ТП 9-14-7;ТП 9-14-13;ТП 14-18;ТП 9-16-1;ТП 9-6-2;ТП 9-16-3;ТП 16-4;ТП 16-5;ТП 9-16-6;ТП 16-7;ТП 16-8;ТП 16-9;ТП 16-10;ТП 16-11;ТП 16-12;ТП 16-13</t>
  </si>
  <si>
    <t>ВЛ-110 Игрим-Берёзово-2</t>
  </si>
  <si>
    <t>13,43 2019.05.22</t>
  </si>
  <si>
    <t>ПС 110/10</t>
  </si>
  <si>
    <t>22.05.2019</t>
  </si>
  <si>
    <t>В-10 Семакова
ЦРП Советский</t>
  </si>
  <si>
    <t>23,38 2019.05.27</t>
  </si>
  <si>
    <t>00,36 2019.05.28</t>
  </si>
  <si>
    <t>ТП 16-049;ТП 16-068;ТП 16-069;ТП 16-130;ТП 16-136;ТП 16-168;ТП 16-186;ТП 16-107;ТП 16-151;ТП 16-166;ТП 16-179</t>
  </si>
  <si>
    <t>ПС-35/10 "Луговая" 1ТСН</t>
  </si>
  <si>
    <t>17,10 2019.05.29</t>
  </si>
  <si>
    <t>19,40 2019.05.29</t>
  </si>
  <si>
    <t>2,5</t>
  </si>
  <si>
    <t>29.05.2019 17-10</t>
  </si>
  <si>
    <t>ВЛЗ-10 Линия-2</t>
  </si>
  <si>
    <t>20,11 2019.05.29</t>
  </si>
  <si>
    <t>22,42 2019.05.29</t>
  </si>
  <si>
    <t>2,524</t>
  </si>
  <si>
    <t>ТП № 12-522,ТП №12-516,ТП № 12-529,ТП № 12-510,ТП № 12-511,ТП № 12-512,ТП № 12-513,ТП № 12-503,ТП № 12-520,ТП № 12-521,ТП № 12-519,ТП № 12-504,ТП № 12-502,ТП № 12-530,ТП № 12-527,ТП № 12-523,ТП № 12-501,ТП № 12-531</t>
  </si>
  <si>
    <t>ТП № 12-521,ТП № 12-527</t>
  </si>
  <si>
    <t>29.05.2019 19-09</t>
  </si>
  <si>
    <t>Кондинский филиал АО "ЮРЭСК"</t>
  </si>
  <si>
    <t>В-10 кВ "Линия-2" яч. №7 ПС 35/10 кВ  "Тесла"</t>
  </si>
  <si>
    <t>10,05 2019.06.02</t>
  </si>
  <si>
    <t>11,04 2019.06.02</t>
  </si>
  <si>
    <t>ТП 12-501, ТП 12-502, ТП 12-503, ТП 12-504, ТП 12-510, ТП 12-511, ТП 12-512, ТП 12-513, ТП 12-516, ТП 12-519, ТП 12-520, ТП 12-521, ТП 12-522, ТП 12-523, ТП 12-527, ТП 12-529, ТП 12-530, ТП 12-531</t>
  </si>
  <si>
    <t>ТП 12-527, ТП 12-530</t>
  </si>
  <si>
    <t>№ б/н от 02.06.2019</t>
  </si>
  <si>
    <t>В-10 кВ "Промплощадка" яч. №8 ПС 110/35/10 кВ  "ЮМАС"</t>
  </si>
  <si>
    <t>14,22 2019.06.02</t>
  </si>
  <si>
    <t>14,50 2019.06.02</t>
  </si>
  <si>
    <t>ТП 12-68, ТП 12-69, ТП 12-70, ТП 12-71, ТП 12-32, ТП ДКВР (2Т), ТП КТД, ТП Брег</t>
  </si>
  <si>
    <t>4.9</t>
  </si>
  <si>
    <t>В-10 кВ "Леуши" яч. №6 ПС 110/35/10 кВ  "ЮМАС"</t>
  </si>
  <si>
    <t>19,35 2019.06.02</t>
  </si>
  <si>
    <t>20,25 2019.06.02</t>
  </si>
  <si>
    <t>ТП 12-207 (1Т), ТП 12-208 (2Т), ТП 12-209, ТП 12-210, ТП 12-211, ТП 12-212, ТП 12-213, ТП 12-231, ТП 12-233 1Т, ТП 12-235, ТП 12-77, ТП МТС, ТП 12-83</t>
  </si>
  <si>
    <t>ТП 12-207 (1Т), ТП 12-208 (2Т), ТП 12-233 (1Т)</t>
  </si>
  <si>
    <t>Берёзовский филиал АО "ЮРЭСК"</t>
  </si>
  <si>
    <t>ВЛ-110 кВ "Игрим-Берёзово-1"</t>
  </si>
  <si>
    <t>07,01 2019.06.04</t>
  </si>
  <si>
    <t>№ б/н от 04.06.2019</t>
  </si>
  <si>
    <t>ВЛ-6 кВ "Светлый-2"</t>
  </si>
  <si>
    <t>13,01 2019.06.04</t>
  </si>
  <si>
    <t>13,25 2019.06.04</t>
  </si>
  <si>
    <t>АУП АО "ЮРЭСК"</t>
  </si>
  <si>
    <t>В-10 кВ "РП-23-2" яч. №16 ПС 110/10 кВ "Авангард"</t>
  </si>
  <si>
    <t>14,16 2019.06.04</t>
  </si>
  <si>
    <t>РП 23</t>
  </si>
  <si>
    <t>Муниципальное предприятие "Ханты-Мансийские городские электрические сети" муниципального образования г.Ханты-Мансийск</t>
  </si>
  <si>
    <t>АО "ЮТЭК-Ханты-Мансийский район"</t>
  </si>
  <si>
    <t>В-10 кВ яч. №5 КТП 20/10 кВ № 18-4041</t>
  </si>
  <si>
    <t>17,04 2019.06.06</t>
  </si>
  <si>
    <t>17,52 2019.06.06</t>
  </si>
  <si>
    <t>ТП 4016, ТП 4017, ТП 4018, ТП 4019, ТП 4020, ТП 4021, ТП 4022, ТП 4023, ТП 4024, ТП 4039</t>
  </si>
  <si>
    <t>№ б/н от 06.06.2019</t>
  </si>
  <si>
    <t>СПП АО "ЮРЭСК"</t>
  </si>
  <si>
    <t>В-6 кВ "ТП-216" яч. №14 ПС 110/10/6 кВ "Пионерная-2"</t>
  </si>
  <si>
    <t>04,12 2019.06.08</t>
  </si>
  <si>
    <t>05,15 2019.06.08</t>
  </si>
  <si>
    <t>ТП 216, ТП База СОТ</t>
  </si>
  <si>
    <t>ООО Сургутские городские электрические сети</t>
  </si>
  <si>
    <t>№ б/н от 08.06.2019</t>
  </si>
  <si>
    <t>18,33 2019.06.09</t>
  </si>
  <si>
    <t>19,46 2019.06.09</t>
  </si>
  <si>
    <t>№ б/н от 09.06.2019</t>
  </si>
  <si>
    <t>ВЛ-20 кВ  "Берёзово-Пугоры"</t>
  </si>
  <si>
    <t>18,40 2019.06.09</t>
  </si>
  <si>
    <t>19,20 2019.06.09</t>
  </si>
  <si>
    <t>ВЛ-20 кВ "Игрим-Ванзетур"</t>
  </si>
  <si>
    <t>19,45 2019.06.09</t>
  </si>
  <si>
    <t>19,55 2019.06.09</t>
  </si>
  <si>
    <t>Советский филиал АО "ЮРЭСК"</t>
  </si>
  <si>
    <t>В-10 кВ "Восточный" яч. №7 ПС 110/10 кВ "Агириш"</t>
  </si>
  <si>
    <t>02,06 2019.06.11</t>
  </si>
  <si>
    <t>03,22 2019.06.11</t>
  </si>
  <si>
    <t>ТП 16-601, ТП 16-602, ТП 16-603, ТП 16-604, ТП 16-605, ТП 16-606, ТП 16-607, ТП 16-615П, ТП 16-616П, ТП 16-624П</t>
  </si>
  <si>
    <t xml:space="preserve">Котельная-1, КНС -1, КОС-1 </t>
  </si>
  <si>
    <t>№ б/н от 11.06.2019</t>
  </si>
  <si>
    <t>В-10 кВ "Лесозавод" яч. №19 ПС 110/10 кВ "Геологическая"</t>
  </si>
  <si>
    <t>14,41 2019.06.12</t>
  </si>
  <si>
    <t>17,01 2019.06.12</t>
  </si>
  <si>
    <t>ТП 9-14-16, ТП 9-17-4, ТП 9-17-40, ТП 9-17-7, ТП 9-17-8, ТП 9-17-28П, ТП 9-17-3П, ТП 9-17-5П, ТП 9-17-12П, ТП 9-17-42П</t>
  </si>
  <si>
    <t>КНС, ВОС</t>
  </si>
  <si>
    <t>№ б/н от 12.06.2019</t>
  </si>
  <si>
    <t>В-10 кВ "ТП-589" яч. №47 ПС 110/10/6 кВ "Пионерная-2"</t>
  </si>
  <si>
    <t>17,30 2019.06.12</t>
  </si>
  <si>
    <t>18,47 2019.06.12</t>
  </si>
  <si>
    <t>ТП 589, ТП 744, ТП 745</t>
  </si>
  <si>
    <t>В-10 кВ "ПМК" яч. №16 ПС 220/110/10 кВ "Картопья"</t>
  </si>
  <si>
    <t>18,38 2019.06.13</t>
  </si>
  <si>
    <t>20,43 2019.06.13</t>
  </si>
  <si>
    <t>ТП 16-042, ТП 16-043, ТП 16-044, ТП 16-046, ТП 16-067, ТП 16-075, ТП 16-114, ТП 16-115, ТП 16-125, ТП 16-141, ТП 16-188, ТП 16-045, ТП 16-147, ТП 16-150, ТП 16-176</t>
  </si>
  <si>
    <t>Котельная, Детский сад, КНС</t>
  </si>
  <si>
    <t>№ б/н от 13.06.2019</t>
  </si>
  <si>
    <t>В-6 кВ "ТП-216" яч. №9 ПС 110/10/6 кВ "Пионерная-2"</t>
  </si>
  <si>
    <t>20,21 2019.06.15</t>
  </si>
  <si>
    <t>23,38 2019.06.15</t>
  </si>
  <si>
    <t>№ б/н от 15.06.2019</t>
  </si>
  <si>
    <t>В-6 кВ "РП-100" яч. №27 ПС 110/10/6 кВ "Пионерная-2"</t>
  </si>
  <si>
    <t>20,50 2019.06.15</t>
  </si>
  <si>
    <t>21,40 2019.06.15</t>
  </si>
  <si>
    <t>РП 100</t>
  </si>
  <si>
    <t>В-10 кВ "Шапша-2" яч. №4 ПС 110/35/10 кВ "ГИБДД"</t>
  </si>
  <si>
    <t>07,48 2019.06.21</t>
  </si>
  <si>
    <t>09,42 2019.06.21</t>
  </si>
  <si>
    <t>ТП 18-4001, ТП 18-4002, ТП 18-4003, ТП 18-4004, ТП 3-Холодильник, ТП Р-5, ТП Р-50, ТП Р-51, ТП Р-52</t>
  </si>
  <si>
    <t>ОАО ЮТЭК-РС</t>
  </si>
  <si>
    <t>№ б/н от 21.06.2019</t>
  </si>
  <si>
    <t>ЗРУ-10 кВ НПС "Конда-2" В-10 кВ "Микрорайон-1" яч. №10, РП-10 кВ  "№ 12-2" В-10 кВ  "Маяковского" яч. № 17, В-10 кВ "ПТУ" яч. № 11</t>
  </si>
  <si>
    <t>14,09 2019.06.24</t>
  </si>
  <si>
    <t>14,26 2019.06.24</t>
  </si>
  <si>
    <t>ТП 12-15, ТП 12-14, ТП 12-19, ТП 12-25, ТП 12-3, ТП 12-85, ТП 12-12, ТП 12-58, ТП 12-57, ТП 12-62</t>
  </si>
  <si>
    <t>ТП 12-14, ТП 12-15, ТП 12-12, ТП 12-58, ТП 12-57, ТП 12-25</t>
  </si>
  <si>
    <t>№ б/н от 24.06.2019</t>
  </si>
  <si>
    <t>В-10 кВ "35-07" яч. №7 ПС 35/6 кВ  №35 "Поселковая"</t>
  </si>
  <si>
    <t>11,47 2019.06.26</t>
  </si>
  <si>
    <t>12,10 2019.06.26</t>
  </si>
  <si>
    <t>КОС Горводоканал</t>
  </si>
  <si>
    <t>№ б/н от 26.06.2019</t>
  </si>
  <si>
    <t>В-10 кВ "Нижний склад" яч. №3 ПС 110/10 кВ "Геологическая"</t>
  </si>
  <si>
    <t>14,06 2019.06.26</t>
  </si>
  <si>
    <t>17,13 2019.06.26</t>
  </si>
  <si>
    <t>ТП 9-8-1, ТП 8-2, ТП 8-5, ТП 8-13, ТП 8-14, ТП 14-1, ТП 14-2, ТП 9-14-4, ТП 9-14-5, ТП 14-6, ТП 9-14-7, ТП 9-14-13, ТП 14-18, ТП 9-16-1, ТП 9-6-2, ТП 9-16-3, ТП 16-4, ТП 16-5, ТП 9-16-6, ТП 16-7, ТП 16-8, ТП 16-9, ТП 16-10, ТП 16-11, ТП 16-12, ТП 16-13</t>
  </si>
  <si>
    <t>Детский сад-1</t>
  </si>
  <si>
    <t>РП-150, РУ-10 кВ, яч. №4 В-10 "ПМК"</t>
  </si>
  <si>
    <t>14,49 2019.06.27</t>
  </si>
  <si>
    <t>16,06 2019.06.27</t>
  </si>
  <si>
    <t>ТП 16-042, ТП 16-043, ТП 16-044, ТП 16-046, ТП 16-067, ТП 16-075, ТП 16-114, ТП 16-115, ТП 16-125, ТП 16-141, ТП 16-188, ТП 16-045, ТП 16-176</t>
  </si>
  <si>
    <t>КНС, КОС</t>
  </si>
  <si>
    <t>Котельная-2, Детский сад</t>
  </si>
  <si>
    <t>№ б/н от 27.06.2019</t>
  </si>
  <si>
    <t>В-10 кВ "Котельный" яч. №5 ПС 110/10 кВ "Агириш"</t>
  </si>
  <si>
    <t>08,17 2019.06.29</t>
  </si>
  <si>
    <t>09,14 2019.06.29</t>
  </si>
  <si>
    <t>ТП 16-608, ТП 16-609, ТП 16-610, ТП 16-611, ТП 16-612, ТП 16-613, ТП 16- 614, ТП 16-621</t>
  </si>
  <si>
    <t>Котельная, Школа, Детский сад</t>
  </si>
  <si>
    <t>№ б/н от 29.06.2019</t>
  </si>
  <si>
    <t xml:space="preserve">ПС 110/35/10 Юмас, 
В-35 ЛПК  </t>
  </si>
  <si>
    <t>08,40 2019.07.01</t>
  </si>
  <si>
    <t>09,13 2019.07.01</t>
  </si>
  <si>
    <t>0,5500</t>
  </si>
  <si>
    <t>ТП № 12-401,ТП № 12-402,ТП № 12-403,ТП № 12-404,ТП № 12-405,ТП № 12-406,ТП № 12-408,ТП№ 12-409,ТП№ 12-411,ТП№ 12-412,ТП№ 12-413,ТП№ 12-414,ТП№ 12-415,ТП№ 12-416,ТП№ 12-417,ТП№ 12-418,ТП№ 12-419</t>
  </si>
  <si>
    <t>ТП № 12-419</t>
  </si>
  <si>
    <t>08-40 2019.07.01</t>
  </si>
  <si>
    <t>Советский филиал
"ЮРЭСК"</t>
  </si>
  <si>
    <t>В-10 ЛПК-1
ПС 220/110/10 Картопья</t>
  </si>
  <si>
    <t>16,44 2019.07.01</t>
  </si>
  <si>
    <t>ТП 16-028; ТП 16-061; ТП 16-064; ТП 16-070; ТП 16-056; ТП 16-145</t>
  </si>
  <si>
    <t>В-10 яч. 5, 
ТП 16-036,</t>
  </si>
  <si>
    <t>17,07 2019.07.01</t>
  </si>
  <si>
    <t>20,52 2019.07.01</t>
  </si>
  <si>
    <t>ТП 16-063; ТП 16-038; ТП 16-036</t>
  </si>
  <si>
    <t>Дет сад-1</t>
  </si>
  <si>
    <t>Котельная-1</t>
  </si>
  <si>
    <t>4.4, 4.12, 4.11</t>
  </si>
  <si>
    <t>В-10 ЛПК-1,
ПС 220/110/10 Картопья,</t>
  </si>
  <si>
    <t>17,19 2019.07.01</t>
  </si>
  <si>
    <t>21,33 2019.07.01</t>
  </si>
  <si>
    <t>Котельная-2</t>
  </si>
  <si>
    <t>ВЛ-110 Игрим-Берёзово 2</t>
  </si>
  <si>
    <t>18,13 2019.07.03</t>
  </si>
  <si>
    <t>18,44 2019.07.03</t>
  </si>
  <si>
    <t>03.07.2019</t>
  </si>
  <si>
    <t>Ханты-Мансийский район</t>
  </si>
  <si>
    <t>ВЛ-35 Выкатная-Цингалы-2</t>
  </si>
  <si>
    <t>21,44 2019.07.04</t>
  </si>
  <si>
    <t>04.07.2019</t>
  </si>
  <si>
    <t>3.4.12.3</t>
  </si>
  <si>
    <t>ВЛ-20 Игрим-Ванзетур</t>
  </si>
  <si>
    <t>05,20 2019.07.05</t>
  </si>
  <si>
    <t>00,25 2019.07.06</t>
  </si>
  <si>
    <t>06.07.2019</t>
  </si>
  <si>
    <t>РП-11-2112, В-6 Автозаправка</t>
  </si>
  <si>
    <t>14,15 2019.07.05</t>
  </si>
  <si>
    <t>15,15 2019.07.05</t>
  </si>
  <si>
    <t>05.07.2019</t>
  </si>
  <si>
    <t>16,56 2019.07.06</t>
  </si>
  <si>
    <t>13,57 2019.07.07</t>
  </si>
  <si>
    <t>07.07.2019</t>
  </si>
  <si>
    <t>ВЛ-35 Выкатная-Цингалы-1</t>
  </si>
  <si>
    <t>ПС "Рижская" КРУН-10кВ яч. №5 (технологический разрыв)</t>
  </si>
  <si>
    <t>08,36 2019.07.08</t>
  </si>
  <si>
    <t>08.07.2019</t>
  </si>
  <si>
    <t>ПС 35/10 Цингалы, 
В-10 Лугофилинск</t>
  </si>
  <si>
    <t>15,20 2019.07.08</t>
  </si>
  <si>
    <t>15,26 2019.07.08</t>
  </si>
  <si>
    <t>0,1</t>
  </si>
  <si>
    <t>Белоярский филиал</t>
  </si>
  <si>
    <t>ЦРП №10-1 "Город" яч.36</t>
  </si>
  <si>
    <t>06,30 2019.07.09</t>
  </si>
  <si>
    <t>11,30 2019.07.09</t>
  </si>
  <si>
    <t>КВЛ-10кВ ,ТП №10-1 , ТП №10-2</t>
  </si>
  <si>
    <t>оперативн журнал 09.07.19 стр192</t>
  </si>
  <si>
    <t>В-10 Зеленая зона 
ПС 110/10 Хвойная</t>
  </si>
  <si>
    <t>16,43 2019.07.11</t>
  </si>
  <si>
    <t>18,28 2019.07.11</t>
  </si>
  <si>
    <t>ТП 9-17-43,ТП 9-2-10,ТП 9-17-41,ТП 9-17-36,ТП 9-17-19,ТП 9-17-20,ТП 9-17-39,ТП 9-17-21,ТП 9-17-22,ТП 9-17-23,ТП 9-17-24, ТП 9-17-25,ТП 9-17-34,ТП 9-17-38,ТП 9-17-33,ТП 9-17-26,ТП 9-17-46,ТП 9-17-37,ТП 9-17-47,ТП 9-17-45,ТП 9-17-27,ТП 9-17-35</t>
  </si>
  <si>
    <t>17,10 2019.07.11</t>
  </si>
  <si>
    <t>17,40 2019.07.11</t>
  </si>
  <si>
    <t>11.07.2019</t>
  </si>
  <si>
    <t>РП 15 ВЛ-10кВ ф. УДС</t>
  </si>
  <si>
    <t>17,13 2019.07.13</t>
  </si>
  <si>
    <t>19,26 2019.07.13</t>
  </si>
  <si>
    <t>2,2167</t>
  </si>
  <si>
    <t>ТП 5-2109, ТП 5-2106, ТП 5-2107, ТП "ТНК", ТП "СТК", ТП "СВЕ", ТП 5-2022, ТП "Крокус", ТП "Соврем.технологии", ТП "Трайкан-Вел-Сервис", ТП "Айдаков", ТП "ЮТАС", ТП "АБЗ", ТП 5-2037</t>
  </si>
  <si>
    <t>7/07/5 15.07.19г</t>
  </si>
  <si>
    <t>ВЛ-20 Берёзово-Пугоры</t>
  </si>
  <si>
    <t>12,04 2019.07.14</t>
  </si>
  <si>
    <t>12,48 2019.07.14</t>
  </si>
  <si>
    <t>0,73333</t>
  </si>
  <si>
    <t>14.07.2019</t>
  </si>
  <si>
    <t>12,57 2019.07.14</t>
  </si>
  <si>
    <t>13,38 2019.07.14</t>
  </si>
  <si>
    <t>0,6833</t>
  </si>
  <si>
    <t>ЦРП №10-1 "Город" яч.37</t>
  </si>
  <si>
    <t>16,50 2019.07.14</t>
  </si>
  <si>
    <t>11,30 2019.07.15</t>
  </si>
  <si>
    <t>18,6667</t>
  </si>
  <si>
    <t>ТП№1001,№1002,№1003,№1004,№1005,№1006,№1007,№1008,№10-1010</t>
  </si>
  <si>
    <t>оперативн журнал 14.07.19 стр13</t>
  </si>
  <si>
    <t>ВЛ-20 Берёзово-Шайтанка</t>
  </si>
  <si>
    <t>08,36 2019.07.15</t>
  </si>
  <si>
    <t>08,47 2019.07.15</t>
  </si>
  <si>
    <t>0,1833</t>
  </si>
  <si>
    <t>15.07.2019</t>
  </si>
  <si>
    <t>Участок КВЛ-10 ПМК
ПС 220/110/10 Картопья от РП-150 до оп.№42</t>
  </si>
  <si>
    <t>22,12 2019.07.16</t>
  </si>
  <si>
    <t>23,05 2019.07.16</t>
  </si>
  <si>
    <t>ТП 16-114,ТП 16-043, ТП 16-141, ТП16-115, ТП 16-188, ТП 16-125, ТП 16-194, ТП 16-195, ТП 16-196, ТП 16-197</t>
  </si>
  <si>
    <t>4.15, 4.16</t>
  </si>
  <si>
    <t>В-10 Хлебозавод
ПС 220/110/10 Картопья</t>
  </si>
  <si>
    <t>23,10 2019.07.16</t>
  </si>
  <si>
    <t>00,04 2019.07.17</t>
  </si>
  <si>
    <t>ТП 16-165,ТП 16-077,ТП 16-026,ТП 16-045,ТП 16-147,ТП 16-150,ТП 16-176,ТП 16-165,ТП 16-077</t>
  </si>
  <si>
    <t>РП 5-14 яч. № 6 ф. "ЦБПО ЭПУ"</t>
  </si>
  <si>
    <t>12,12 2019.07.17</t>
  </si>
  <si>
    <t>15,07 2019.07.17</t>
  </si>
  <si>
    <t>2,9167</t>
  </si>
  <si>
    <t>ТП 5-2017,ТП "Ойлпамсервис", ТП "ЮВИС</t>
  </si>
  <si>
    <t>8/07/5 15.07.19г</t>
  </si>
  <si>
    <t>06,30 2019.07.19</t>
  </si>
  <si>
    <t>19.07.2019</t>
  </si>
  <si>
    <t>ПС Чульчам яч. № 306 ф. РП 1-1</t>
  </si>
  <si>
    <t>08,58 2019.07.19</t>
  </si>
  <si>
    <t>09,42 2019.07.19</t>
  </si>
  <si>
    <t>0,7333</t>
  </si>
  <si>
    <t>ТП 5-101, ТП 5-106, ТП 5-107, ТП 5-108, ТП 5-109, ТП 5-110, ТП 5-111, ТП 5-301, ТП 5-302, ТП 5-307, ТП 3-08</t>
  </si>
  <si>
    <t>9/07/5 22.07.19г</t>
  </si>
  <si>
    <t>3.4.3</t>
  </si>
  <si>
    <t>ЦРП-5 РУ-10кВ яч. №13 - Ф.Ю.27</t>
  </si>
  <si>
    <t>12,50 2019.07.19</t>
  </si>
  <si>
    <t>13,15 2019.07.19</t>
  </si>
  <si>
    <t>ПС 110/35/10 Южная Ф. 27</t>
  </si>
  <si>
    <t>ТП-1, ТП-2 ООО "Горводоканал" КОС</t>
  </si>
  <si>
    <t>ЦРП №10-1 "Город" яч.23</t>
  </si>
  <si>
    <t>14,32 2019.07.19</t>
  </si>
  <si>
    <t>14,35 2019.07.19</t>
  </si>
  <si>
    <t>0,05</t>
  </si>
  <si>
    <t>ТП №10-6; №10-16; №10-27</t>
  </si>
  <si>
    <t>оперативн журнал 19.07.19 стр.30</t>
  </si>
  <si>
    <t>4.16</t>
  </si>
  <si>
    <t>23,55 2019.07.20</t>
  </si>
  <si>
    <t>00,14 2019.07.21</t>
  </si>
  <si>
    <t>19/07/5 22.07.19г</t>
  </si>
  <si>
    <t>ВЛЗ-10 Леуши ПС 110/35/10 Юмас</t>
  </si>
  <si>
    <t>01,20 2019.07.21</t>
  </si>
  <si>
    <t>04,13 2019.07.21</t>
  </si>
  <si>
    <t>2,88</t>
  </si>
  <si>
    <t>ТП №12-212 ,ТП №12-210, ТП №12-231, ТП №12-211, ТП №12-213, ТП №12-209, ТП №12-207 1Т, ТП №12-235, ТП №12-208 1Т, ТП №12-233 2Т, ТП 12-77</t>
  </si>
  <si>
    <t xml:space="preserve"> ТП №12-207 1Т,  ТП №12-208 1Т, ТП №12-233 2Т,  </t>
  </si>
  <si>
    <t>01-20 2019.07.21</t>
  </si>
  <si>
    <t>РП 5-20 ВЛ-10кВ ф. "Поселок"</t>
  </si>
  <si>
    <t>04,09 2019.07.21</t>
  </si>
  <si>
    <t>05,19 2019.07.21</t>
  </si>
  <si>
    <t>1,166</t>
  </si>
  <si>
    <t>ТП "Перевалов", ТП 17-19, ТП 17-19(Старая), ТП 17-27, ТП 17-02 Т-2, ТП 5-1713 Т-1, ТП 17-22, ТП 17-15 Т-2</t>
  </si>
  <si>
    <t>10/07/5 22.07.19г</t>
  </si>
  <si>
    <t>РП-22 ВЛ-10кВ ф. 14-28-1</t>
  </si>
  <si>
    <t>09,17 2019.07.21</t>
  </si>
  <si>
    <t>10,34 2019.07.21</t>
  </si>
  <si>
    <t>1,283</t>
  </si>
  <si>
    <t>ТП 5-1412 Т-1, ТП 5-1414, ТП 5-1425 Т-1, ТП 5-1456, ТП 5-1428 Т-1, ТПП 5-1431 Т-1</t>
  </si>
  <si>
    <t>13/07/5 22.07.19г</t>
  </si>
  <si>
    <t>РП-16 ВЛ-10кВ ф. Шельф</t>
  </si>
  <si>
    <t>09,32 2019.07.21</t>
  </si>
  <si>
    <t>0,250</t>
  </si>
  <si>
    <t>ТП ЮТА, ТП 21-16, ТП НГРС, ТП 20-29 Т-1</t>
  </si>
  <si>
    <t>№11 21.07.19</t>
  </si>
  <si>
    <t>РП-5-6 1СШ-10кВ.</t>
  </si>
  <si>
    <t>10,54 2019.07.21</t>
  </si>
  <si>
    <t>1,616</t>
  </si>
  <si>
    <t>ТПРП 5-11 Т-1, РП 5-18 1СШ-6кВ, ТП 5-1458,ДНТ Полянка, ТНК, ТП 14-50,ТП 14-46, ТП 5-1417, ТП 5-1452, ТП 5-1445,ТП 5-1420, ТП 5-1415 Т1,ТП ЦРП-1 Т1, ТП КДП Т1, ТП 5-2046, ТП БПРМ Т1, ТП Глисада, ТП ЦРП Т1, ТП ДПРМ Т1</t>
  </si>
  <si>
    <t>15/07/5 22.07.19г</t>
  </si>
  <si>
    <t>09,41 2019.07.21</t>
  </si>
  <si>
    <t>0,400</t>
  </si>
  <si>
    <t>18/07/5 22.07.19г</t>
  </si>
  <si>
    <t>РП 5-17 ВЛ-10кВ ф. КОС-1</t>
  </si>
  <si>
    <t>17,21 2019.07.21</t>
  </si>
  <si>
    <t>8,066</t>
  </si>
  <si>
    <t>ТП 5-1422 Т-1, ТП 5-1426 Т-1</t>
  </si>
  <si>
    <t>17/07/5 22.07.19г</t>
  </si>
  <si>
    <t>РП 5-13 ВЛ-10кВ ф. АТБ-14</t>
  </si>
  <si>
    <t>09,59 2019.07.21</t>
  </si>
  <si>
    <t>0,700</t>
  </si>
  <si>
    <t>ТП Ойл-Сити, ТП 5-2024, ТП 5-2018, ТП ПОРТ 630кВА, ТП ПОРТ 400кВА, ТП ЮгрОйл</t>
  </si>
  <si>
    <t>16/07/5 22.07.19г</t>
  </si>
  <si>
    <t>РП-27 В-10 яч. 21 ф. ТП 1-11</t>
  </si>
  <si>
    <t>09,31 2019.07.21</t>
  </si>
  <si>
    <t>10,47 2019.07.21</t>
  </si>
  <si>
    <t>1,266</t>
  </si>
  <si>
    <t>ТП 5-111 Т-1 Т-2, ТП 5-110 Т-1 Т-2, РТП-1 Т-1, ТП 5-101 Т-1, ТП 5-106 Т-1 Т-2, ТП 5-301 Т-1, ТП 5-302 Т-1, ТП 5-307 Т-1</t>
  </si>
  <si>
    <t>14/07/5 22.07.19г</t>
  </si>
  <si>
    <t>ПС "Чара"2 КВЛ-10кВ ф. Транзит-1</t>
  </si>
  <si>
    <t>09,39 2019.07.21</t>
  </si>
  <si>
    <t>10,18 2019.07.21</t>
  </si>
  <si>
    <t>0,65</t>
  </si>
  <si>
    <t>РП-2 Т-1, ТП 5-401 Т-1, ТП 5-402 Т-1, ТП 5-403 Т-1, ТП 5-404 Т-1, ТП 5-405 Т-1, ТП 5-206 Т-1, ТП 5-205 Т-1, ТП 2-04 Т-1, ТП 5-202 Т-1, ТП 5-203 Т-1, ТП 5-6</t>
  </si>
  <si>
    <t>11/07/5 22.07.19г</t>
  </si>
  <si>
    <t>ПС "Чара" КВЛ-10кВ ф. Пож.Дэпо-1</t>
  </si>
  <si>
    <t>09,47 2019.07.21</t>
  </si>
  <si>
    <t>09,51 2019.07.21</t>
  </si>
  <si>
    <t>0,0667</t>
  </si>
  <si>
    <t>ТП 5-1507 Т-1, ТП 5-1432 , ТП 5-1434, ТП 5-1418 Т-2, ТП 14-49 Т-1</t>
  </si>
  <si>
    <t>12/07/5 22.07.19г</t>
  </si>
  <si>
    <t>ВЛ-110 Вандмтор-Сергино-1</t>
  </si>
  <si>
    <t>10,05 2019.07.21</t>
  </si>
  <si>
    <t>ВЛ-110 Сотник-Евра</t>
  </si>
  <si>
    <t>14,40 2019.07.21</t>
  </si>
  <si>
    <t>14,40, 2019.07.21</t>
  </si>
  <si>
    <t>ПС 110/35/10 Юмас, 
В-35 Ямки</t>
  </si>
  <si>
    <t>17,20 2019.07.21</t>
  </si>
  <si>
    <t>17,20, 2019.07.21</t>
  </si>
  <si>
    <t>ПС 110/35/10 Юмас, 
В-10 Луговой</t>
  </si>
  <si>
    <t>18,25 2019.07.21</t>
  </si>
  <si>
    <t>18,28 2019.07.21</t>
  </si>
  <si>
    <t>ТП 12-23, ТП Вторметресурс, ТП 12-34, ТП 12-45, ТП 12-5, ТП 12-16, ТП 12-1, ТП 12-60 1Т, ТП 12-47 1Т, ТП Стройинвест, ТП 12-42, ТП 12-73, ТП 12-74</t>
  </si>
  <si>
    <t xml:space="preserve"> ТП №12-47 1Т, ТП 12-60 1Т</t>
  </si>
  <si>
    <t>18,25, 2019.07.21</t>
  </si>
  <si>
    <t>4.20</t>
  </si>
  <si>
    <t>ПС 110/35/10 Юмас, 
В-10 Лиственничный</t>
  </si>
  <si>
    <t>18,29 2019.07.21</t>
  </si>
  <si>
    <t xml:space="preserve">ТП 12-35, ТП Урайспецсвязь, ТП Вторметресурс, ТП 12-233 2Т, ТП 12-214, ТП 12-201, ТП 12-228, ТП 12-230, ТП 12-208 1Т, ТП 12-202, ТП 12-203, ТП 12-204, ТП 12-205, ТП 12-206, ТП 12-207 2Т, ТП 12-232, ТП 12-236, СТП – Видеонаблюдение ГИБДД, , ТП-БО Леушинка. </t>
  </si>
  <si>
    <t xml:space="preserve"> КТП №12-207 2Т,  №12-208 1Т, КТП №12-233 2Т,  </t>
  </si>
  <si>
    <t>ВЛЗ-10 Луговой ПС 110/35/10 Юмас</t>
  </si>
  <si>
    <t>18,35 2019.07.21</t>
  </si>
  <si>
    <t>20,38 2019.07.21</t>
  </si>
  <si>
    <t>2,05</t>
  </si>
  <si>
    <t>18-34 2019.07.21</t>
  </si>
  <si>
    <t>ВЛЗ-10 Лиственичный ПС 110/35/10 Юмас</t>
  </si>
  <si>
    <t>18,36 2019.07.21</t>
  </si>
  <si>
    <t>22,22 2019.07.21</t>
  </si>
  <si>
    <t>3,7667</t>
  </si>
  <si>
    <t>18-36 2019.07.21</t>
  </si>
  <si>
    <t>В-10 "Пионерский-1"
ПС 110/10 "Алябьево"</t>
  </si>
  <si>
    <t>15,29 2019.07.22</t>
  </si>
  <si>
    <t>16,25 2019.07.22</t>
  </si>
  <si>
    <t>ТП 16-201, ТП 16-202, ТП 16-203, ТП 16-204, ТП 16-205, ТП 16-208, ТП 16-210, ТП 16-215, ТП 16-219, ТП 16-221, ТП 16-206, ТП 16-214, ТП 16-216, ТП 16-223</t>
  </si>
  <si>
    <t>Котельная-3; КНС-2;  Скважины-1;ВОС-1;  Амбулатория-1; Дет.сад -1;</t>
  </si>
  <si>
    <t>3.4.9</t>
  </si>
  <si>
    <t>15,33 2019.07.22</t>
  </si>
  <si>
    <t>17,13 2019.07.22</t>
  </si>
  <si>
    <t>1,6667</t>
  </si>
  <si>
    <t>15-33 2019.07.22</t>
  </si>
  <si>
    <t>1,667</t>
  </si>
  <si>
    <t xml:space="preserve"> ТП №12-207 2Т, ТП №12-208 1Т, ТП №12-233 2Т,  </t>
  </si>
  <si>
    <t>15,33, 2019.07.22</t>
  </si>
  <si>
    <t>Советский филиал
"ЮРЭСК</t>
  </si>
  <si>
    <t>В-10 Березовский-1
ПС 110/10 Таежная</t>
  </si>
  <si>
    <t>16,54 2019.07.22</t>
  </si>
  <si>
    <t>00,09 2019.07.23</t>
  </si>
  <si>
    <t>ТП 16-503,ТП 16-505,ТП 16-506, ТП 16-507,ТП 16-508,ТП 16-509, ТП 16-511</t>
  </si>
  <si>
    <t>ТП 16-505,ТП 16-508,ТП 16-511</t>
  </si>
  <si>
    <t>17,51 2019.07.22</t>
  </si>
  <si>
    <t>18,17 2019.07.22</t>
  </si>
  <si>
    <t>0,4333</t>
  </si>
  <si>
    <t>17-52 2019.07.22</t>
  </si>
  <si>
    <t>В-10 Строитель
ПС Геологическая</t>
  </si>
  <si>
    <t>06,32 2019.07.23</t>
  </si>
  <si>
    <t>В-10 Лесозавод
ПС Геологическая</t>
  </si>
  <si>
    <t>06,33 2019.07.23</t>
  </si>
  <si>
    <t>09,00 2019.07.23</t>
  </si>
  <si>
    <t>ТП 9-14-16,ТП 9-17-4,ТП 9-17-40.ТП 9-17-7,ТП 9-17-8,ТП 9-17-28П,ТП 9-17-3П,ТП 9-17-5П,ТП 9-17-12П,ТП 9-17-42П.</t>
  </si>
  <si>
    <t>ТП 9-17-28П, ТП 9-17-3П, ТП 9-17-5П, ТП 9-17-12П, ТП 9-17-42П</t>
  </si>
  <si>
    <t>КНС,ВОС</t>
  </si>
  <si>
    <t>11,39 2019.07.26</t>
  </si>
  <si>
    <t>13,44 2019.07.26</t>
  </si>
  <si>
    <t>2,08333</t>
  </si>
  <si>
    <t xml:space="preserve"> ТП №12-207 1Т, ТП  №12-208 1Т, ТП №12-233 2Т,  </t>
  </si>
  <si>
    <t>11-32 2019.07.26</t>
  </si>
  <si>
    <t>ВЛЗ-10 Дальний ПС 110/10 Леуши</t>
  </si>
  <si>
    <t>14,23 2019.07.26</t>
  </si>
  <si>
    <t>15,06 2019.07.26</t>
  </si>
  <si>
    <t>0,7167</t>
  </si>
  <si>
    <t>ТП 12-226, ТП 12-215, ТП 12-216, ТП 12-217</t>
  </si>
  <si>
    <t>14-23 2019.07.26</t>
  </si>
  <si>
    <t>ПС "Вандмтор" ВЛ-10кВ ф. "РП 13-1"</t>
  </si>
  <si>
    <t>09,40 2019.07.27</t>
  </si>
  <si>
    <t>09,55 2019.07.27</t>
  </si>
  <si>
    <t>ТП 5-2024, ТП 5-2018, ТП Порт, ТП ПОРТ, ТП 5-2043,ТП "Осадчук", ТП "Ойлпамсервис", ТП 5-2001, ТП "Югр-ойл", ТП "Ойл-сити", РП 5-14 1.С.Ш-10, РП 5-13 1.С.Ш-10</t>
  </si>
  <si>
    <t>20/07/5 22.07.19г</t>
  </si>
  <si>
    <t>ВЛ-20 Н.Нарыкары</t>
  </si>
  <si>
    <t>10,00 2019.07.28</t>
  </si>
  <si>
    <t>12,55 2019.07.28</t>
  </si>
  <si>
    <t>28.07.2019</t>
  </si>
  <si>
    <t>КПП 6/20 Игрим №11-2114, ВЛ-6 ГРС</t>
  </si>
  <si>
    <t>15,40 2019.07.28</t>
  </si>
  <si>
    <t>16,00 2019.07.29</t>
  </si>
  <si>
    <t>16,15 2019.07.29</t>
  </si>
  <si>
    <t>29.07.2019</t>
  </si>
  <si>
    <t>21,00 2019.07.29</t>
  </si>
  <si>
    <t>В-10 ПМК 
ПС 220/110/10 Картопья</t>
  </si>
  <si>
    <t>22,19 2019.07.29</t>
  </si>
  <si>
    <t>23,23 2019.07.29</t>
  </si>
  <si>
    <t>ТП 16-042,ТП 16-043,ТП 16-044,ТП 16-046,ТП 16-067,ТП 16-075,ТП 16-114,ТП 16-115,ТП 16-125,ТП 16-141,ТП 16-188,ТП 16-045,ТП 16-147,ТП 16-150,ТП 16-176</t>
  </si>
  <si>
    <t>ТП 16-042,ТП 16-043,ТП 16-044,ТП  16-046,ТП 16-067,ТП 16-075,ТП 16-114,ТП 16-115,ТП 16-125,ТП 16-141,ТП 16-188,ТП 16-045,ТП 16-147,ТП 16-150,ТП 16-176</t>
  </si>
  <si>
    <t>Котельная,Д/С,КНС</t>
  </si>
  <si>
    <t>22,25 2019.07.29</t>
  </si>
  <si>
    <t>22,55 2019.07.29</t>
  </si>
  <si>
    <t>19,45 2019.07.30</t>
  </si>
  <si>
    <t>20,83333</t>
  </si>
  <si>
    <t>ПС-110/35/6 кв. ВЛ-6 № 4</t>
  </si>
  <si>
    <t>01,45 2019.07.31</t>
  </si>
  <si>
    <t>02,00 2019.07.31</t>
  </si>
  <si>
    <t>31.07.2019</t>
  </si>
  <si>
    <t>АО ЮРЭСК Няганский филиал</t>
  </si>
  <si>
    <t>ПС 110/10 Сергино, ВЛ-10 ПТПС</t>
  </si>
  <si>
    <t>14,05 2019.08.01</t>
  </si>
  <si>
    <t>15,48 2019.08.01</t>
  </si>
  <si>
    <t>01.08.2019</t>
  </si>
  <si>
    <t>АО ЮРЭСК Кондинский филиал</t>
  </si>
  <si>
    <t>РП-10 кВ "12-1" ВЛ-10 кВ "КТД"</t>
  </si>
  <si>
    <t>09,05 2019.08.02</t>
  </si>
  <si>
    <t>09,19 2019.08.02</t>
  </si>
  <si>
    <t>ТП 12-10, ТП 12-75 1Т, ТП 12-33, ТП 12-37, ТП 12-21, ТП 12-38, ТП 12-84, ТП ДКВР 2Т, ТП БМТО, ТП КТД, ТП Брег</t>
  </si>
  <si>
    <t>КТП 12-75 1Т</t>
  </si>
  <si>
    <t>09-05 2019.08.02</t>
  </si>
  <si>
    <t>ПС 110/35/10 кВ "Юмас" В-10 кВ "Луговой"</t>
  </si>
  <si>
    <t>09,24 2019.08.02</t>
  </si>
  <si>
    <t xml:space="preserve"> ТП 12-47 1Т, ТП 12-60 1Т</t>
  </si>
  <si>
    <t>ПС 110/35/10 кВ "Юмас" В-10 кВ "Лиственничный"</t>
  </si>
  <si>
    <t>09,39 2019.08.02</t>
  </si>
  <si>
    <t xml:space="preserve"> ТП 12-207 2Т,  ТП 12-208 1Т,ТП 12-233 2Т,  </t>
  </si>
  <si>
    <t>ПС 110/35/10 кВ "Юмас" В-10 кВ "Промплощадка"</t>
  </si>
  <si>
    <t>10,55 2019.08.02</t>
  </si>
  <si>
    <t>ТП №12-68, ТП № 12-69, ТП №12-70, ТП №12-71, ТП №12-32, ТП ДКВР (2Т), ТП 12-38, 12-84</t>
  </si>
  <si>
    <t>ПС 35/10 Половинка, ВЛ-10 Поселок-2.</t>
  </si>
  <si>
    <t>01,13 2019.08.03</t>
  </si>
  <si>
    <t>01,30 2019.08.03</t>
  </si>
  <si>
    <t>ТП № 12-827,ТП № 12-828,ТП № 12-830,ТП № 12-831,ТП № 12-838</t>
  </si>
  <si>
    <t>01-13 2019.08.03</t>
  </si>
  <si>
    <t>АО ЮРЭСК</t>
  </si>
  <si>
    <t>КПП 6/20 Игрим №11-2114,  ВЛЗ-20 Ванзетур</t>
  </si>
  <si>
    <t>16,12 2019.08.03</t>
  </si>
  <si>
    <t>16,35 2019.08.03</t>
  </si>
  <si>
    <t>№16, 03.08.2019</t>
  </si>
  <si>
    <t>АО ЮРЭСК Ханты-Мансийск</t>
  </si>
  <si>
    <t>ПС 110/10 Западная, КЛ-10 РП-40-1.</t>
  </si>
  <si>
    <t>00,32 2019.08.05</t>
  </si>
  <si>
    <t>05.08.2019</t>
  </si>
  <si>
    <t>АО ЮРЭСК Советский филиал</t>
  </si>
  <si>
    <t>ПС 110/10 Соболиная, ВЛ-10 Западный.</t>
  </si>
  <si>
    <t>14,37 2019.08.08</t>
  </si>
  <si>
    <t>18,10 2019.08.08</t>
  </si>
  <si>
    <t>ТП 16-053;ТП 16-079;ТП 16-083;ТП 16-106;ТП 16-108;ТП 16-122;ТП 16-123,ТП 16-148; ТП 16-152; ТП 16-153; ТП 16-154;ТП 16-156;ТП 16-161;ТП 16-187;ТП 16-192;ТП 16-193.</t>
  </si>
  <si>
    <t>44 2019.08.08</t>
  </si>
  <si>
    <t>АО ЮРЭСК Березовский филиал</t>
  </si>
  <si>
    <t>ВЛ-110 Сергино-Игрим-1</t>
  </si>
  <si>
    <t>00,29 2019.08.12</t>
  </si>
  <si>
    <t>12.08.2019</t>
  </si>
  <si>
    <t>Промзона</t>
  </si>
  <si>
    <t>00,32 2019.08.12</t>
  </si>
  <si>
    <t>00,51 2019.08.12</t>
  </si>
  <si>
    <t>ВЛ-110 Сергино-Игрим-2</t>
  </si>
  <si>
    <t>АО ЮРЭСК Няганьский филиал</t>
  </si>
  <si>
    <t>ВЛ-110 Белоярская-Шеркалы</t>
  </si>
  <si>
    <t>02,41 2019.08.12</t>
  </si>
  <si>
    <t>12 12.08.2019</t>
  </si>
  <si>
    <t>РП-15, ВЛ-10 УДС</t>
  </si>
  <si>
    <t>10,58 2019.08.13</t>
  </si>
  <si>
    <t>12,46 2019.08.13</t>
  </si>
  <si>
    <t>21/08/5 14.08.2019</t>
  </si>
  <si>
    <t>ПС 110/10 Чульчам, ВЛ-10 Геолог-1</t>
  </si>
  <si>
    <t>11,32 2019.08.13</t>
  </si>
  <si>
    <t>14,00 2019.08.13</t>
  </si>
  <si>
    <t>ГСК лотос, 70-05, 17-04,РП-70, 70-06, ТП РТЦ, КНГГ,НГРС,70-01, 17-10, 17-04, 70-08</t>
  </si>
  <si>
    <t>№35-73, 13.08.2019</t>
  </si>
  <si>
    <t>06,00 2019.08.16</t>
  </si>
  <si>
    <t>13,20 2019.08.16</t>
  </si>
  <si>
    <t>19.08.2019</t>
  </si>
  <si>
    <t>ТП-9-7-4</t>
  </si>
  <si>
    <t>19,04 2019.08.18</t>
  </si>
  <si>
    <t>00,31 2019.08.19</t>
  </si>
  <si>
    <t xml:space="preserve">ТП Кондинская 30; 32; 36; 38; 42; 44; 48; 52; 54; 56. ул. Уральская 29,31,33,35,37,39,41,43,45,47,49,51,53,55 24,26,28,30,32,34,36,38,40,44. КНС №21(ввод № 1) </t>
  </si>
  <si>
    <t>46 2019.08.19</t>
  </si>
  <si>
    <t>ПС 110/10 кВ "Геологическая" КЛ-10 кВ ф."РП-3"</t>
  </si>
  <si>
    <t>13,09 2019.08.22</t>
  </si>
  <si>
    <t>15,35 2019.08.22</t>
  </si>
  <si>
    <t>ТП 9-10-4;ТП 9-10-3;ТП 9-10-5; ТП 9-12-4</t>
  </si>
  <si>
    <t>49 2019.08.22</t>
  </si>
  <si>
    <t>АО ЮРЭСК ЮТЭК-ХМР</t>
  </si>
  <si>
    <t>ПС 110/10 кВ "Луговская" ВЛ-10 кВ ф."Троица-1"</t>
  </si>
  <si>
    <t>20,10 2019.08.23</t>
  </si>
  <si>
    <t>23.08.2019</t>
  </si>
  <si>
    <t>ПС 110/10 кВ "Луговская" ВЛ-10 кВ ф."Троица-2"</t>
  </si>
  <si>
    <t>20,14 2019.08.23</t>
  </si>
  <si>
    <t>21,39 2019.08.23</t>
  </si>
  <si>
    <t>Сотник-Евра</t>
  </si>
  <si>
    <t>01,16 2019.08.26</t>
  </si>
  <si>
    <t>01-16 2019.08.26</t>
  </si>
  <si>
    <t>ЦРП Советский, В-10 Юбилейный</t>
  </si>
  <si>
    <t>10,15 2019.08.26</t>
  </si>
  <si>
    <t>11,15 2019.08.26</t>
  </si>
  <si>
    <t>ТП 16-023,ТП 16-048,ТП 16-107,ТП 16-136,ТП 16-143,ТП 16-160,ТП 16-177,ТП 16-048,ТП 16-143, ТП 16-160,ТП 16-177</t>
  </si>
  <si>
    <t xml:space="preserve">2 Котельные
Д/С
</t>
  </si>
  <si>
    <t>50 2019.08.26</t>
  </si>
  <si>
    <t>ЗРУ НПС "Кедровое", В-10 кВ "Болчары"</t>
  </si>
  <si>
    <t>12,38 2019.08.26</t>
  </si>
  <si>
    <t>13,38 2019.08.26</t>
  </si>
  <si>
    <t>ЗРУ НПС "Кедровое", В-10 кВ "Кедровое"</t>
  </si>
  <si>
    <t>12-38 2019.08.26</t>
  </si>
  <si>
    <t>ПС 110/10 кВ "Алябьево" ВЛ-10 кВ ф."Малиновский-2"</t>
  </si>
  <si>
    <t>14,29 2019.08.26</t>
  </si>
  <si>
    <t>15,40 2019.08.26</t>
  </si>
  <si>
    <t>ТП: 16-227, ТП16-406,ТП 16-407, ТП 16-412, ТП 16-415, ТП 16-419</t>
  </si>
  <si>
    <t>КНС</t>
  </si>
  <si>
    <t>51 2019.08.26</t>
  </si>
  <si>
    <t>ВЛ-10 Поселок</t>
  </si>
  <si>
    <t>13,54 2019.09.03</t>
  </si>
  <si>
    <t>14,28 2019.09.03</t>
  </si>
  <si>
    <t>ТП 16-805; ТП 16-805Н; ТП 16-806; ТП 16-808; ТП 16-809; ТП 16-810; ТП 16-812, ТП 16-813; ТП 16-814; ТП 16-815</t>
  </si>
  <si>
    <t>Амбулатория-1, Котельная-2, Школа-1, Дет. сад-1, ВОС-1</t>
  </si>
  <si>
    <t>ОЖ 14,02 2019.09.03</t>
  </si>
  <si>
    <t>АО ЮРЭСК АО "ЮТЭК-Когалым"</t>
  </si>
  <si>
    <t>ЦРП-2-2, В-10 яч. 10</t>
  </si>
  <si>
    <t>08,47 2019.09.04</t>
  </si>
  <si>
    <t>09,47 2019.09.04</t>
  </si>
  <si>
    <t>ТП №2-14, ТП №2-11</t>
  </si>
  <si>
    <t>04.09.2019</t>
  </si>
  <si>
    <t>ПС 110/35/10 Юмас, ВЛ-10 Леуши.</t>
  </si>
  <si>
    <t>21,00 2019.09.05</t>
  </si>
  <si>
    <t>21,13 2019.09.05</t>
  </si>
  <si>
    <t>ТП 12-207 1Т, ТП 12-208 2Т, ТП 12-209, ТП 12-210, ТП 12-211, ТП 12-212, ТП 12-213, ТП 12-231, ТП 12-233 1Т, ТП 12-235, ТП 12-77, ТП МТС, ТП 12-83</t>
  </si>
  <si>
    <t>ТП 12-207 1Т, ТП 12-208 2Т, ТП 12-233 1Т</t>
  </si>
  <si>
    <t>21-13 2019.09.05</t>
  </si>
  <si>
    <t>ПС 110/10 кВ "Геологическая" ВЛ-10 кВ ф."Лесокомбинат"</t>
  </si>
  <si>
    <t>10,48 2019.09.07</t>
  </si>
  <si>
    <t>11,44 2019.09.07</t>
  </si>
  <si>
    <t>ТП 8-14; ТП 8-3; ТП 9-9-1; ТП 9-8-10; ТП 8-15; ТП 8-11</t>
  </si>
  <si>
    <t>Котельная, КНС, Дет.Сад.</t>
  </si>
  <si>
    <t>60 2019.09.09</t>
  </si>
  <si>
    <t>4.4, 4.12</t>
  </si>
  <si>
    <t>ПС 110/35/10 кВ "Юмас" В-10 кВ "Вокзал"</t>
  </si>
  <si>
    <t>16,20 2019.09.07</t>
  </si>
  <si>
    <t>06,53 2019.09.08</t>
  </si>
  <si>
    <t>Абонентская линия</t>
  </si>
  <si>
    <t>06-53 2019.09.08</t>
  </si>
  <si>
    <t>ПС 220/110/10 Картопья, В-10 Поселок</t>
  </si>
  <si>
    <t>08,12 2019.09.08</t>
  </si>
  <si>
    <t>11,29 2019.09.08</t>
  </si>
  <si>
    <t>ТП 16-015;ТП 16-031;ТП 16-032;ТП 16-034;ТП 16-037;ТП 16-050;ТП 16-056;ТП 16-066;ТП 16-102;ТП 16-139;ТП 16-169;ТП 16-170;ТП 16-182;ТП 16-047</t>
  </si>
  <si>
    <t>Школа №3, Телеком, Вечерняя  школа, Д/С Радуга, Кот. №1</t>
  </si>
  <si>
    <t>62 2019.09.09</t>
  </si>
  <si>
    <t>КЛ-6 фид№35-14</t>
  </si>
  <si>
    <t>13,15 2019.09.11</t>
  </si>
  <si>
    <t>14,00 2019.09.11</t>
  </si>
  <si>
    <t>ВЛ Арочная</t>
  </si>
  <si>
    <t>Арочник</t>
  </si>
  <si>
    <t>11.09.2019</t>
  </si>
  <si>
    <t>ПС 110/10 кВ "Самарово" КЛ-10 кВ ф."Авангард-1"</t>
  </si>
  <si>
    <t>15,24 2019.09.12</t>
  </si>
  <si>
    <t xml:space="preserve">Муниципальное предприятие "Ханты-Мансийские городские электрические сети" муниципального образования г.Ханты-Мансийск
</t>
  </si>
  <si>
    <t>Запись в операивном журнале</t>
  </si>
  <si>
    <t>ПС 110/10 кВ "Самарово" КЛ-10 кВ ф."РП-32-1"</t>
  </si>
  <si>
    <t>15,54 2019.09.12</t>
  </si>
  <si>
    <t>ПС 35/10 кВ "№ 30" В-10 кВ ф."Рижская-2"</t>
  </si>
  <si>
    <t>17,30 2019.09.12</t>
  </si>
  <si>
    <t>17,45 2019.09.12</t>
  </si>
  <si>
    <t>ПС "Рижская", ТП №2-28, ТП №2-93</t>
  </si>
  <si>
    <t>12.09.2019</t>
  </si>
  <si>
    <t>ПС 220/110/10 Картопья, ВЛ-10 УРБ</t>
  </si>
  <si>
    <t>05,26 2019.09.13</t>
  </si>
  <si>
    <t>12,40 2019.09.13</t>
  </si>
  <si>
    <t>ТП 16-058; ТП 16-062; ТП 16-071; ТП 16-078; ТП 16-080; ТП 16-081; ТП 16-082; ТП 16-118; ТП 16-121; ТП 16-124; ТП 16-128; ТП 16-129; ТП 16-133; ТП 16-134; ТП 16-135; ТП 16-178;ТП 16-189; ТП 16-079; ТП 16-145; ТП 16-151; ТП 16-155; ТП 16-154.</t>
  </si>
  <si>
    <t>65 2019.09.16</t>
  </si>
  <si>
    <t>3.4.11, 3.4.12.3</t>
  </si>
  <si>
    <t>ВЛ-10 Базьяны</t>
  </si>
  <si>
    <t>15,02 2019.09.14</t>
  </si>
  <si>
    <t>15,55 2019.09.14</t>
  </si>
  <si>
    <t>ПС 35/10 Ярки
ВЛ-10 Коттеджный поселок</t>
  </si>
  <si>
    <t>16,13 2019.09.14</t>
  </si>
  <si>
    <t>ПС 110/10 Геологическая,  ВЛ-10 Нижний склад.</t>
  </si>
  <si>
    <t>11,56 2019.09.15</t>
  </si>
  <si>
    <t>12,29 2019.09.15</t>
  </si>
  <si>
    <t>66 16.09.2019</t>
  </si>
  <si>
    <t>4.4, 4.13</t>
  </si>
  <si>
    <t>КПП 6/20 Игрим №11-2114,  ВЛЗ-20 Ванзетур.</t>
  </si>
  <si>
    <t>12,50 2019.09.15</t>
  </si>
  <si>
    <t>03,01 2019.09.16</t>
  </si>
  <si>
    <t>15.09.2019</t>
  </si>
  <si>
    <t>10,48 2019.09.16</t>
  </si>
  <si>
    <t>КЛ-10 РП-23-2</t>
  </si>
  <si>
    <t>16,03 2019.09.16</t>
  </si>
  <si>
    <t>ВЛ-10 Катыш</t>
  </si>
  <si>
    <t>19,18 2019.09.17</t>
  </si>
  <si>
    <t>15,03 2019.09.18</t>
  </si>
  <si>
    <t>19,747</t>
  </si>
  <si>
    <t>ТП 12-500</t>
  </si>
  <si>
    <t>19-18 17.09.2019</t>
  </si>
  <si>
    <t>ПС 110/35/10 кВ "Юмас" В-10 кВ "Леуши"</t>
  </si>
  <si>
    <t>19,55 2019.09.19</t>
  </si>
  <si>
    <t>20,35 2019.09.19</t>
  </si>
  <si>
    <t>ТП 12-207,ТП 12-208, ТП12-233</t>
  </si>
  <si>
    <t>19-55 2019.09.19</t>
  </si>
  <si>
    <t>ПС 110/35/10 Самза, ВЛ-10 Поселок</t>
  </si>
  <si>
    <t>04,54 2019.09.20</t>
  </si>
  <si>
    <t>06,11 2019.09.20</t>
  </si>
  <si>
    <t>ОЖ 04,50 2019.09.20</t>
  </si>
  <si>
    <t>4.13, 4.14</t>
  </si>
  <si>
    <t>ПС 110/35/10 Юмас, ВЛ-10 Луговой</t>
  </si>
  <si>
    <t>09,25 2019.09.22</t>
  </si>
  <si>
    <t>09,50 2019.09.22</t>
  </si>
  <si>
    <t>09-16 2019.09.22</t>
  </si>
  <si>
    <t>ПС 110/35/10 Юмас,  ВЛ-10 Лиственичный</t>
  </si>
  <si>
    <t xml:space="preserve"> ТП 12-207 2Т,  ТП 12-208 1Т, ТП 12-233 2Т,  </t>
  </si>
  <si>
    <t>ПС 110/10 кВ "Хвойная" КЛ-10 кВ ф."КОС-1"</t>
  </si>
  <si>
    <t>09,30 2019.09.26</t>
  </si>
  <si>
    <t>10,23 2019.09.26</t>
  </si>
  <si>
    <t>ТП 9-2-3,ТП 9-5-2,ТП 9-5-3, ТП 9-5-5,ТП 9-5-6,ТП 9-18-1,ТП 9-18-2,ТП 9-18-3,ТП 9-18-4,ТП 9-18-5</t>
  </si>
  <si>
    <t xml:space="preserve">КОС-3; КНС-1; Котельная-1; Дет. сад-1;  </t>
  </si>
  <si>
    <t>71 2019.10.03</t>
  </si>
  <si>
    <t>3.4.8, 3.4.8.5</t>
  </si>
  <si>
    <t>РП-10 кВ "9-10-1" КЛ-10 кВ "ф. 1-4"</t>
  </si>
  <si>
    <t>10,00 2019.09.26</t>
  </si>
  <si>
    <t>10,32 2019.09.26</t>
  </si>
  <si>
    <t>ТП 9-8-5,ТП 9-8-7,ТП9-8-11,ТП 8-14(П)</t>
  </si>
  <si>
    <t>Котельная-1, 
Колледж-1</t>
  </si>
  <si>
    <t>Школа -1; дет сад-1,</t>
  </si>
  <si>
    <t>ПС 110/10 кВ "Хвойная" ВЛ-10 кВ ф."Зеленая зона"</t>
  </si>
  <si>
    <t>11,23 2019.09.26</t>
  </si>
  <si>
    <t>72 2019.09.27</t>
  </si>
  <si>
    <t xml:space="preserve">3.4.13 </t>
  </si>
  <si>
    <t xml:space="preserve">4.13 </t>
  </si>
  <si>
    <t>11,52 2019.09.26</t>
  </si>
  <si>
    <t>14,06 2019.09.26</t>
  </si>
  <si>
    <t>ПС 220/110/10 Картопья, ВЛ-10 ЛПК-2.</t>
  </si>
  <si>
    <t>07,44 2019.10.02</t>
  </si>
  <si>
    <t>ОЖ 2019.10.02</t>
  </si>
  <si>
    <t>ПС 220/110/10 Картопья, ВЛ-10 ЖД-1.</t>
  </si>
  <si>
    <t>09,38 2019.10.02</t>
  </si>
  <si>
    <t xml:space="preserve">ТП 16-002; ТП 16-005; ТП 16-006; ТП 16-040; ТП 16-065; ТП 16-116 ТП 16-008; ТП 16-011; ТП 16-021; ТП 16-026; ТП 16-060; ТП 16-073; ТП 16-112; ТП 16-160; ТП 16-163. </t>
  </si>
  <si>
    <t>Дет.сад,школа,
больница,
котельные,КНС</t>
  </si>
  <si>
    <t>75 2019.10.03</t>
  </si>
  <si>
    <t>ВЛ-10 Юбилейный</t>
  </si>
  <si>
    <t>13,26 2019.10.03</t>
  </si>
  <si>
    <t>14,00 2019.10.03</t>
  </si>
  <si>
    <t>ТП 16-023,ТП 16-048,ТП 16-107,ТП 16-136,ТП 16-143,ТП 16-160,ТП 16-177,ТП 16-048,ТП 16-143,ТП 16-160,ТП 16-177</t>
  </si>
  <si>
    <t>76 2019.10.04</t>
  </si>
  <si>
    <t>ПС 110/6 кВ "Евра" ф."Юбилейный-3"</t>
  </si>
  <si>
    <t>11,10 2019.10.05</t>
  </si>
  <si>
    <t>17,10 2019.10.05</t>
  </si>
  <si>
    <t>ОЖ 2019.10.26 стр.111</t>
  </si>
  <si>
    <t>4.2</t>
  </si>
  <si>
    <t>ПС 110/10 Соболиная, ВЛ-10 Котельная-2</t>
  </si>
  <si>
    <t>13,25 2019.10.06</t>
  </si>
  <si>
    <t>16,12 2019.10.06</t>
  </si>
  <si>
    <t xml:space="preserve">ТП 16-030; ТП 16-101;ТП 16-110; ТП 16-009; ТП 16-013; ТП 16-175 </t>
  </si>
  <si>
    <t>ВОС,Скважины</t>
  </si>
  <si>
    <t>77 2019.10.08</t>
  </si>
  <si>
    <t>ПС №30 Прибалтийская КЛ-10 яч№17</t>
  </si>
  <si>
    <t>10,20 2019.10.12</t>
  </si>
  <si>
    <t>10,40 2019.10.12</t>
  </si>
  <si>
    <t>ТП№2-67</t>
  </si>
  <si>
    <t>№12/19 от 12.10.2019</t>
  </si>
  <si>
    <t>ВЛ-10 ф. КОС-3</t>
  </si>
  <si>
    <t>14,53 2019.10.25</t>
  </si>
  <si>
    <t>19,17 2019.10.25</t>
  </si>
  <si>
    <t>4,4</t>
  </si>
  <si>
    <t>ТП 5-1458,ДНТ Полянка, ТНК, ТП 14-50,ТП 14-46, ТП 5-1417, ТП 5-1452, ТП 5-1445,ТП 5-1420, ТП 5-1415 Т1</t>
  </si>
  <si>
    <t>№23/10/5 28.10.2019</t>
  </si>
  <si>
    <t>3.4.13.3</t>
  </si>
  <si>
    <t>ПС 110/10 Сергино, ВЛ-10 Поселок-4</t>
  </si>
  <si>
    <t>20,43 2019.10.26</t>
  </si>
  <si>
    <t>ОЖ 2019.10.26 стр.197</t>
  </si>
  <si>
    <t>ТП 9-10-1 РУ-10кВ яч.№13 В-10</t>
  </si>
  <si>
    <t>15,51 2019.11.02</t>
  </si>
  <si>
    <t>16,39 2019.11.02</t>
  </si>
  <si>
    <t>ТП 9-8-7;ТП 9-8-6;ТП 9-10-1;ТП 9-10-5;ТП 9-10-2;ТП 9-10-3;ТП 9-10-4</t>
  </si>
  <si>
    <t>Дет. Сад-2, Школа-2</t>
  </si>
  <si>
    <t>82 2019.11.05</t>
  </si>
  <si>
    <t>В-10 Ж/Дорога-1
ПС 220/110/10 Картопья</t>
  </si>
  <si>
    <t>01,36 2019.11.06</t>
  </si>
  <si>
    <t>03,22 2019.11.06</t>
  </si>
  <si>
    <t>83 2019.11.06</t>
  </si>
  <si>
    <t>ПС 110/10 Геологическая
В-10 Жил.Поселок-2</t>
  </si>
  <si>
    <t>15,18 2019.11.08</t>
  </si>
  <si>
    <t>16,07 2019.11.08</t>
  </si>
  <si>
    <t>ТП 9-11-6,ТП 9-11-8,ТП 11-10,ТП 11-11,ТП 9-12-8,ТП 9-12-9,ТП 12-10,ТП 13-15,ТП 9-13-16,ТП 9-14-9, ТП 9-14-10,ТП 9-14-11,ТП 14-17,ТП 17-2,ТП 9-17-6,ТП 9-11-12,ТП 9-12-5,ТП 9-12-8,ТП 9-12-9,ТП 9-13-4,ТП 9-13-5,ТП 9-13-5Н,ТП 9-13-6,ТП 9-13-7,ТП 9-13-8,ТП 9-13-9,ТП 13-11,ТП 9-13-12,ТП 13-13</t>
  </si>
  <si>
    <t>Дет.сад, школа,
Котелдьные-5,</t>
  </si>
  <si>
    <t>84 2019.11.08</t>
  </si>
  <si>
    <t>ВЛ-10 ЛПК-2</t>
  </si>
  <si>
    <t>00,22 2019.12.06</t>
  </si>
  <si>
    <t>03,21 2019.12.06</t>
  </si>
  <si>
    <t>88 2019.12.06</t>
  </si>
  <si>
    <t>ЦРП-10 кВ № 2-3, яч. 13</t>
  </si>
  <si>
    <t>15,22 2019.12.19</t>
  </si>
  <si>
    <t>16,34 2019.12.19</t>
  </si>
  <si>
    <t>ТП№2-53 2с.ш.; ТП№2-54; ТП№2-55;</t>
  </si>
  <si>
    <t>Школа</t>
  </si>
  <si>
    <t>19.12.2019</t>
  </si>
  <si>
    <t>ТП-10 кВ № 2-46, яч. 4</t>
  </si>
  <si>
    <t>ТП№2-45 1с.ш.;ТП№2-46 1с.ш.; ТП№2-47 1с.ш.; ТП№2-48 1с.ш.; ТП№2-27 1с.ш.; ТП№2-50 1с.ш.;</t>
  </si>
  <si>
    <t>1 Школа ; 2 КНС; Скорая помощь;</t>
  </si>
  <si>
    <t>АО ЮРЭСК СПП</t>
  </si>
  <si>
    <t>ПС 110/10/6 Пионерная-2 КВЛ-6 РП-128А</t>
  </si>
  <si>
    <t>20,53 2019.12.21</t>
  </si>
  <si>
    <t>03,16 2019.12.22</t>
  </si>
  <si>
    <t>ВЛ 6</t>
  </si>
  <si>
    <t>о/ж 21.12.2019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</si>
</sst>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000"/>
    <numFmt numFmtId="166" formatCode="#,##0.00000000"/>
    <numFmt numFmtId="167" formatCode="hh:mm\,\ dd\.mm\.yyyy"/>
    <numFmt numFmtId="168" formatCode="0.0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theme="0"/>
      <name val="Verdana"/>
      <family val="2"/>
      <charset val="204"/>
    </font>
    <font>
      <sz val="10"/>
      <color indexed="1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rgb="FFFFFF00"/>
      <name val="Verdana"/>
      <family val="2"/>
      <charset val="204"/>
    </font>
    <font>
      <b/>
      <sz val="10"/>
      <color rgb="FF000000"/>
      <name val="Arial Narrow"/>
      <family val="2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24"/>
      <color indexed="9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sz val="11"/>
      <color rgb="FF000000"/>
      <name val="Calibri"/>
      <family val="2"/>
      <charset val="204"/>
      <scheme val="minor"/>
    </font>
    <font>
      <u/>
      <sz val="11"/>
      <color rgb="FF0070C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8D8D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6" fillId="0" borderId="0">
      <alignment horizontal="left" vertical="center"/>
    </xf>
    <xf numFmtId="0" fontId="20" fillId="0" borderId="0"/>
  </cellStyleXfs>
  <cellXfs count="193"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164" fontId="3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6" fillId="5" borderId="7" xfId="1" applyNumberFormat="1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0" fillId="7" borderId="0" xfId="0" applyFill="1"/>
    <xf numFmtId="0" fontId="2" fillId="7" borderId="1" xfId="0" applyFont="1" applyFill="1" applyBorder="1" applyAlignment="1"/>
    <xf numFmtId="164" fontId="3" fillId="7" borderId="1" xfId="0" applyNumberFormat="1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11" fillId="8" borderId="0" xfId="0" applyFont="1" applyFill="1" applyProtection="1"/>
    <xf numFmtId="4" fontId="0" fillId="0" borderId="0" xfId="0" applyNumberFormat="1"/>
    <xf numFmtId="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1" fillId="8" borderId="4" xfId="0" applyFont="1" applyFill="1" applyBorder="1" applyProtection="1"/>
    <xf numFmtId="0" fontId="6" fillId="0" borderId="5" xfId="0" applyFont="1" applyBorder="1" applyProtection="1"/>
    <xf numFmtId="0" fontId="6" fillId="0" borderId="12" xfId="0" applyFont="1" applyBorder="1" applyProtection="1"/>
    <xf numFmtId="0" fontId="6" fillId="9" borderId="7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Protection="1"/>
    <xf numFmtId="0" fontId="11" fillId="8" borderId="0" xfId="0" applyFont="1" applyFill="1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vertical="top" wrapText="1"/>
      <protection hidden="1"/>
    </xf>
    <xf numFmtId="3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7" fillId="4" borderId="7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4" fontId="7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Protection="1">
      <protection hidden="1"/>
    </xf>
    <xf numFmtId="166" fontId="6" fillId="0" borderId="0" xfId="0" applyNumberFormat="1" applyFont="1" applyProtection="1">
      <protection hidden="1"/>
    </xf>
    <xf numFmtId="0" fontId="8" fillId="4" borderId="7" xfId="0" applyFont="1" applyFill="1" applyBorder="1" applyAlignment="1" applyProtection="1">
      <alignment vertical="top" wrapText="1"/>
      <protection hidden="1"/>
    </xf>
    <xf numFmtId="164" fontId="13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wrapText="1"/>
      <protection hidden="1"/>
    </xf>
    <xf numFmtId="165" fontId="6" fillId="5" borderId="7" xfId="0" applyNumberFormat="1" applyFont="1" applyFill="1" applyBorder="1" applyAlignment="1" applyProtection="1">
      <alignment horizontal="center" vertical="center"/>
      <protection hidden="1"/>
    </xf>
    <xf numFmtId="9" fontId="6" fillId="6" borderId="7" xfId="1" applyNumberFormat="1" applyFont="1" applyFill="1" applyBorder="1" applyAlignment="1" applyProtection="1">
      <alignment horizontal="center" vertical="center"/>
      <protection hidden="1"/>
    </xf>
    <xf numFmtId="9" fontId="12" fillId="5" borderId="7" xfId="1" applyFont="1" applyFill="1" applyBorder="1" applyAlignment="1" applyProtection="1">
      <alignment horizontal="center" vertical="center" wrapText="1"/>
      <protection hidden="1"/>
    </xf>
    <xf numFmtId="9" fontId="6" fillId="6" borderId="7" xfId="1" applyFont="1" applyFill="1" applyBorder="1" applyAlignment="1" applyProtection="1">
      <alignment horizontal="center" vertical="center"/>
      <protection hidden="1"/>
    </xf>
    <xf numFmtId="165" fontId="12" fillId="5" borderId="7" xfId="0" applyNumberFormat="1" applyFont="1" applyFill="1" applyBorder="1" applyAlignment="1" applyProtection="1">
      <alignment horizontal="center" vertical="center"/>
      <protection hidden="1"/>
    </xf>
    <xf numFmtId="9" fontId="6" fillId="5" borderId="7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9" fontId="6" fillId="0" borderId="0" xfId="1" applyFont="1" applyFill="1" applyBorder="1" applyAlignment="1" applyProtection="1">
      <alignment horizontal="center" vertical="center"/>
      <protection hidden="1"/>
    </xf>
    <xf numFmtId="9" fontId="10" fillId="0" borderId="0" xfId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6" fillId="0" borderId="7" xfId="0" applyFont="1" applyFill="1" applyBorder="1" applyProtection="1">
      <protection hidden="1"/>
    </xf>
    <xf numFmtId="4" fontId="6" fillId="5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10" fontId="6" fillId="5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0" fontId="6" fillId="0" borderId="0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vertical="center" wrapText="1"/>
      <protection hidden="1"/>
    </xf>
    <xf numFmtId="0" fontId="12" fillId="0" borderId="7" xfId="0" applyFont="1" applyBorder="1" applyAlignment="1" applyProtection="1">
      <alignment vertical="center" wrapText="1"/>
      <protection hidden="1"/>
    </xf>
    <xf numFmtId="0" fontId="14" fillId="0" borderId="7" xfId="0" applyFont="1" applyBorder="1" applyProtection="1">
      <protection hidden="1"/>
    </xf>
    <xf numFmtId="0" fontId="14" fillId="0" borderId="0" xfId="0" applyFont="1" applyProtection="1">
      <protection hidden="1"/>
    </xf>
    <xf numFmtId="0" fontId="12" fillId="0" borderId="7" xfId="0" applyFont="1" applyBorder="1" applyAlignment="1" applyProtection="1">
      <alignment horizontal="left" indent="1"/>
      <protection hidden="1"/>
    </xf>
    <xf numFmtId="10" fontId="12" fillId="5" borderId="7" xfId="0" applyNumberFormat="1" applyFont="1" applyFill="1" applyBorder="1" applyAlignment="1" applyProtection="1">
      <alignment horizontal="center" vertical="center"/>
      <protection hidden="1"/>
    </xf>
    <xf numFmtId="9" fontId="6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9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17" fillId="0" borderId="0" xfId="2" applyNumberFormat="1" applyFont="1" applyFill="1" applyAlignment="1" applyProtection="1">
      <alignment vertical="center" wrapText="1"/>
    </xf>
    <xf numFmtId="0" fontId="17" fillId="0" borderId="0" xfId="2" applyFont="1" applyFill="1" applyAlignment="1" applyProtection="1">
      <alignment horizontal="left" vertical="center" wrapText="1"/>
    </xf>
    <xf numFmtId="0" fontId="17" fillId="0" borderId="0" xfId="2" applyFont="1" applyAlignment="1" applyProtection="1">
      <alignment vertical="center" wrapText="1"/>
    </xf>
    <xf numFmtId="0" fontId="17" fillId="0" borderId="0" xfId="2" applyFont="1" applyFill="1" applyAlignment="1" applyProtection="1">
      <alignment vertical="center" wrapText="1"/>
    </xf>
    <xf numFmtId="0" fontId="18" fillId="0" borderId="0" xfId="2" applyFont="1" applyAlignment="1" applyProtection="1">
      <alignment vertical="center" wrapText="1"/>
    </xf>
    <xf numFmtId="0" fontId="16" fillId="0" borderId="0" xfId="2" applyFont="1" applyAlignment="1" applyProtection="1">
      <alignment vertical="center" wrapText="1"/>
    </xf>
    <xf numFmtId="0" fontId="16" fillId="0" borderId="0" xfId="2" applyFont="1" applyBorder="1" applyAlignment="1" applyProtection="1">
      <alignment vertical="center" wrapText="1"/>
    </xf>
    <xf numFmtId="0" fontId="16" fillId="0" borderId="0" xfId="2" applyFont="1" applyAlignment="1" applyProtection="1">
      <alignment horizontal="right" vertical="center"/>
    </xf>
    <xf numFmtId="14" fontId="17" fillId="10" borderId="0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horizontal="center" vertical="center" wrapText="1"/>
    </xf>
    <xf numFmtId="0" fontId="16" fillId="0" borderId="0" xfId="2" applyFont="1" applyFill="1" applyAlignment="1" applyProtection="1">
      <alignment vertical="center"/>
    </xf>
    <xf numFmtId="0" fontId="25" fillId="0" borderId="0" xfId="2" applyFont="1" applyAlignment="1" applyProtection="1">
      <alignment vertical="center" wrapText="1"/>
    </xf>
    <xf numFmtId="0" fontId="17" fillId="0" borderId="0" xfId="2" applyFont="1" applyFill="1" applyBorder="1" applyAlignment="1" applyProtection="1">
      <alignment vertical="center" wrapText="1"/>
    </xf>
    <xf numFmtId="49" fontId="17" fillId="0" borderId="0" xfId="2" applyNumberFormat="1" applyFont="1" applyFill="1" applyBorder="1" applyAlignment="1" applyProtection="1">
      <alignment horizontal="left" vertical="center" wrapText="1"/>
    </xf>
    <xf numFmtId="0" fontId="16" fillId="10" borderId="13" xfId="2" applyFont="1" applyFill="1" applyBorder="1" applyAlignment="1" applyProtection="1">
      <alignment horizontal="right" vertical="center" wrapText="1" indent="1"/>
    </xf>
    <xf numFmtId="0" fontId="22" fillId="10" borderId="13" xfId="2" applyFont="1" applyFill="1" applyBorder="1" applyAlignment="1" applyProtection="1">
      <alignment horizontal="center" vertical="center" wrapText="1"/>
    </xf>
    <xf numFmtId="0" fontId="16" fillId="10" borderId="13" xfId="2" applyNumberFormat="1" applyFont="1" applyFill="1" applyBorder="1" applyAlignment="1" applyProtection="1">
      <alignment horizontal="center" vertical="center" wrapText="1"/>
    </xf>
    <xf numFmtId="0" fontId="16" fillId="0" borderId="13" xfId="2" applyFont="1" applyBorder="1" applyAlignment="1" applyProtection="1">
      <alignment vertical="center" wrapText="1"/>
    </xf>
    <xf numFmtId="14" fontId="16" fillId="10" borderId="13" xfId="2" applyNumberFormat="1" applyFont="1" applyFill="1" applyBorder="1" applyAlignment="1" applyProtection="1">
      <alignment horizontal="center" vertical="center" wrapText="1"/>
    </xf>
    <xf numFmtId="0" fontId="16" fillId="10" borderId="13" xfId="2" applyNumberFormat="1" applyFont="1" applyFill="1" applyBorder="1" applyAlignment="1" applyProtection="1">
      <alignment horizontal="right" vertical="center" wrapText="1" indent="1"/>
    </xf>
    <xf numFmtId="49" fontId="0" fillId="11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10" borderId="13" xfId="2" applyFont="1" applyFill="1" applyBorder="1" applyAlignment="1" applyProtection="1">
      <alignment horizontal="center" vertical="center" wrapText="1"/>
    </xf>
    <xf numFmtId="49" fontId="16" fillId="10" borderId="13" xfId="2" applyNumberFormat="1" applyFont="1" applyFill="1" applyBorder="1" applyAlignment="1" applyProtection="1">
      <alignment horizontal="right" vertical="center" wrapText="1" indent="1"/>
    </xf>
    <xf numFmtId="49" fontId="16" fillId="11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Alignment="1" applyProtection="1">
      <alignment vertical="center" wrapText="1"/>
    </xf>
    <xf numFmtId="0" fontId="16" fillId="0" borderId="0" xfId="2" applyFont="1" applyFill="1" applyBorder="1" applyAlignment="1" applyProtection="1">
      <alignment vertical="center" wrapText="1"/>
    </xf>
    <xf numFmtId="0" fontId="19" fillId="0" borderId="0" xfId="2" applyFont="1" applyFill="1" applyBorder="1" applyAlignment="1" applyProtection="1">
      <alignment vertical="center" wrapText="1"/>
    </xf>
    <xf numFmtId="0" fontId="17" fillId="0" borderId="0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>
      <alignment horizontal="center" vertical="center" wrapText="1"/>
    </xf>
    <xf numFmtId="49" fontId="19" fillId="0" borderId="0" xfId="2" applyNumberFormat="1" applyFont="1" applyFill="1" applyBorder="1" applyAlignment="1" applyProtection="1">
      <alignment horizontal="center" vertical="center" wrapText="1"/>
    </xf>
    <xf numFmtId="164" fontId="3" fillId="7" borderId="6" xfId="0" applyNumberFormat="1" applyFont="1" applyFill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3" fillId="7" borderId="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textRotation="90" wrapText="1"/>
    </xf>
    <xf numFmtId="0" fontId="0" fillId="9" borderId="7" xfId="0" applyFill="1" applyBorder="1" applyAlignment="1" applyProtection="1">
      <alignment vertical="center" wrapText="1"/>
      <protection locked="0"/>
    </xf>
    <xf numFmtId="0" fontId="26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0" fillId="6" borderId="7" xfId="0" applyFill="1" applyBorder="1" applyAlignment="1" applyProtection="1">
      <alignment vertical="center" wrapText="1"/>
      <protection hidden="1"/>
    </xf>
    <xf numFmtId="0" fontId="0" fillId="6" borderId="7" xfId="0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Protection="1">
      <protection locked="0"/>
    </xf>
    <xf numFmtId="0" fontId="0" fillId="0" borderId="7" xfId="0" applyBorder="1"/>
    <xf numFmtId="0" fontId="6" fillId="0" borderId="7" xfId="0" applyFont="1" applyFill="1" applyBorder="1" applyProtection="1">
      <protection locked="0"/>
    </xf>
    <xf numFmtId="0" fontId="0" fillId="12" borderId="14" xfId="0" applyFill="1" applyBorder="1" applyAlignment="1">
      <alignment vertical="center"/>
    </xf>
    <xf numFmtId="0" fontId="28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Protection="1"/>
    <xf numFmtId="0" fontId="0" fillId="12" borderId="11" xfId="0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49" fontId="16" fillId="6" borderId="13" xfId="2" applyNumberFormat="1" applyFont="1" applyFill="1" applyBorder="1" applyAlignment="1" applyProtection="1">
      <alignment horizontal="center" vertical="center" wrapText="1"/>
    </xf>
    <xf numFmtId="167" fontId="26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168" fontId="0" fillId="6" borderId="7" xfId="0" applyNumberFormat="1" applyFill="1" applyBorder="1" applyAlignment="1" applyProtection="1">
      <alignment horizontal="center" vertical="center" wrapText="1"/>
      <protection hidden="1"/>
    </xf>
    <xf numFmtId="0" fontId="21" fillId="0" borderId="13" xfId="3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27" fillId="12" borderId="10" xfId="0" applyFont="1" applyFill="1" applyBorder="1" applyAlignment="1">
      <alignment horizontal="center" vertical="center"/>
    </xf>
    <xf numFmtId="0" fontId="27" fillId="12" borderId="1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">
    <cellStyle name="Обычный" xfId="0" builtinId="0"/>
    <cellStyle name="Обычный_SIMPLE_1_massive2" xfId="2"/>
    <cellStyle name="Обычный_Шаблон по источникам для Модуля Реестр (2)" xfId="3"/>
    <cellStyle name="Процентный" xfId="1" builtinId="5"/>
  </cellStyles>
  <dxfs count="6">
    <dxf>
      <numFmt numFmtId="164" formatCode="0.0000"/>
    </dxf>
    <dxf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solid">
          <fgColor indexed="64"/>
          <bgColor rgb="FFFFFF00"/>
        </patternFill>
      </fill>
      <protection locked="1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solid">
          <fgColor indexed="64"/>
          <bgColor rgb="FFFFFF0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solid">
          <fgColor indexed="64"/>
          <bgColor rgb="FFFFFF00"/>
        </patternFill>
      </fill>
      <protection locked="1" hidden="0"/>
    </dxf>
  </dxfs>
  <tableStyles count="0" defaultTableStyle="TableStyleMedium9" defaultPivotStyle="PivotStyleLight16"/>
  <colors>
    <mruColors>
      <color rgb="FFCCFFCC"/>
      <color rgb="FFFFFFCC"/>
      <color rgb="FFF5F0AB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org_reestr" displayName="org_reestr" ref="Q219:Q231" totalsRowShown="0" headerRowDxfId="5" dataDxfId="4" tableBorderDxfId="3">
  <autoFilter ref="Q219:Q231"/>
  <sortState ref="Q220:Q231">
    <sortCondition ref="Q219:Q231"/>
  </sortState>
  <tableColumns count="1">
    <tableColumn id="1" name="Столбец1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region" displayName="region" ref="U219:U222" totalsRowShown="0" headerRowDxfId="1">
  <autoFilter ref="U219:U222"/>
  <tableColumns count="1">
    <tableColumn id="1" name="Столбец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7"/>
  <sheetViews>
    <sheetView topLeftCell="D1" workbookViewId="0">
      <selection activeCell="F10" sqref="F10"/>
    </sheetView>
  </sheetViews>
  <sheetFormatPr defaultRowHeight="11.25" x14ac:dyDescent="0.25"/>
  <cols>
    <col min="1" max="1" width="10.7109375" style="98" hidden="1" customWidth="1"/>
    <col min="2" max="2" width="10.7109375" style="96" hidden="1" customWidth="1"/>
    <col min="3" max="3" width="3.7109375" style="99" hidden="1" customWidth="1"/>
    <col min="4" max="4" width="3.7109375" style="100" customWidth="1"/>
    <col min="5" max="5" width="40.7109375" style="100" customWidth="1"/>
    <col min="6" max="6" width="59" style="100" customWidth="1"/>
    <col min="7" max="16384" width="9.140625" style="100"/>
  </cols>
  <sheetData>
    <row r="1" spans="1:9" s="97" customFormat="1" ht="12" customHeight="1" x14ac:dyDescent="0.25">
      <c r="A1" s="95"/>
      <c r="B1" s="96"/>
    </row>
    <row r="2" spans="1:9" x14ac:dyDescent="0.25">
      <c r="D2" s="119"/>
      <c r="F2" s="102" t="s">
        <v>205</v>
      </c>
    </row>
    <row r="3" spans="1:9" x14ac:dyDescent="0.25">
      <c r="D3" s="120"/>
      <c r="E3" s="101"/>
    </row>
    <row r="4" spans="1:9" ht="28.5" customHeight="1" x14ac:dyDescent="0.25">
      <c r="D4" s="121"/>
      <c r="E4" s="166" t="s">
        <v>197</v>
      </c>
      <c r="F4" s="166"/>
    </row>
    <row r="5" spans="1:9" x14ac:dyDescent="0.25">
      <c r="D5" s="120"/>
      <c r="E5" s="109"/>
      <c r="F5" s="110"/>
    </row>
    <row r="6" spans="1:9" ht="19.5" x14ac:dyDescent="0.25">
      <c r="D6" s="121"/>
      <c r="E6" s="109" t="s">
        <v>190</v>
      </c>
      <c r="F6" s="118" t="s">
        <v>201</v>
      </c>
    </row>
    <row r="7" spans="1:9" ht="11.25" customHeight="1" x14ac:dyDescent="0.25">
      <c r="A7" s="103"/>
      <c r="D7" s="122"/>
      <c r="E7" s="109"/>
      <c r="F7" s="111"/>
    </row>
    <row r="8" spans="1:9" ht="19.5" x14ac:dyDescent="0.25">
      <c r="D8" s="121"/>
      <c r="E8" s="109" t="s">
        <v>191</v>
      </c>
      <c r="F8" s="162" t="s">
        <v>199</v>
      </c>
    </row>
    <row r="9" spans="1:9" ht="11.25" customHeight="1" x14ac:dyDescent="0.25">
      <c r="D9" s="123"/>
      <c r="E9" s="112"/>
      <c r="F9" s="113"/>
    </row>
    <row r="10" spans="1:9" ht="19.5" x14ac:dyDescent="0.25">
      <c r="C10" s="104"/>
      <c r="D10" s="124"/>
      <c r="E10" s="114" t="s">
        <v>198</v>
      </c>
      <c r="F10" s="115" t="s">
        <v>146</v>
      </c>
      <c r="G10" s="105"/>
      <c r="I10" s="106"/>
    </row>
    <row r="11" spans="1:9" ht="11.25" customHeight="1" x14ac:dyDescent="0.25">
      <c r="D11" s="123"/>
      <c r="E11" s="112"/>
      <c r="F11" s="113"/>
    </row>
    <row r="12" spans="1:9" ht="11.25" customHeight="1" x14ac:dyDescent="0.25">
      <c r="A12" s="107"/>
      <c r="D12" s="120"/>
      <c r="E12" s="112"/>
      <c r="F12" s="116" t="s">
        <v>192</v>
      </c>
    </row>
    <row r="13" spans="1:9" ht="19.5" x14ac:dyDescent="0.25">
      <c r="A13" s="107"/>
      <c r="B13" s="108"/>
      <c r="D13" s="125"/>
      <c r="E13" s="117" t="s">
        <v>193</v>
      </c>
      <c r="F13" s="118" t="s">
        <v>206</v>
      </c>
    </row>
    <row r="14" spans="1:9" ht="19.5" x14ac:dyDescent="0.25">
      <c r="A14" s="107"/>
      <c r="B14" s="108"/>
      <c r="D14" s="125"/>
      <c r="E14" s="117" t="s">
        <v>194</v>
      </c>
      <c r="F14" s="118" t="s">
        <v>207</v>
      </c>
    </row>
    <row r="15" spans="1:9" ht="19.5" x14ac:dyDescent="0.25">
      <c r="A15" s="107"/>
      <c r="B15" s="108"/>
      <c r="D15" s="125"/>
      <c r="E15" s="117" t="s">
        <v>195</v>
      </c>
      <c r="F15" s="115" t="s">
        <v>208</v>
      </c>
    </row>
    <row r="16" spans="1:9" ht="19.5" x14ac:dyDescent="0.25">
      <c r="A16" s="107"/>
      <c r="B16" s="108"/>
      <c r="D16" s="125"/>
      <c r="E16" s="117" t="s">
        <v>196</v>
      </c>
      <c r="F16" s="118" t="s">
        <v>209</v>
      </c>
    </row>
    <row r="17" spans="4:4" x14ac:dyDescent="0.25">
      <c r="D17" s="119"/>
    </row>
  </sheetData>
  <sheetProtection password="FA9C" sheet="1" objects="1" scenarios="1"/>
  <mergeCells count="1">
    <mergeCell ref="E4:F4"/>
  </mergeCells>
  <dataValidations count="2">
    <dataValidation type="list" allowBlank="1" showInputMessage="1" showErrorMessage="1" sqref="F10">
      <formula1>INDIRECT("org_reestr")</formula1>
    </dataValidation>
    <dataValidation type="list" allowBlank="1" showInputMessage="1" showErrorMessage="1" sqref="F6">
      <formula1>INDIRECT("region")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I59"/>
  <sheetViews>
    <sheetView tabSelected="1" view="pageBreakPreview" topLeftCell="C35" zoomScaleNormal="100" zoomScaleSheetLayoutView="100" workbookViewId="0">
      <selection activeCell="G76" sqref="G76"/>
    </sheetView>
  </sheetViews>
  <sheetFormatPr defaultRowHeight="12.75" x14ac:dyDescent="0.2"/>
  <cols>
    <col min="1" max="1" width="5.140625" style="40" customWidth="1"/>
    <col min="2" max="2" width="101" style="40" customWidth="1"/>
    <col min="3" max="3" width="21" style="40" customWidth="1"/>
    <col min="4" max="4" width="19.28515625" style="40" customWidth="1"/>
    <col min="5" max="5" width="17.28515625" style="40" customWidth="1"/>
    <col min="6" max="6" width="17.140625" style="40" customWidth="1"/>
    <col min="7" max="7" width="19" style="40" customWidth="1"/>
    <col min="8" max="8" width="18.85546875" style="40" customWidth="1"/>
    <col min="9" max="9" width="16.42578125" style="40" customWidth="1"/>
    <col min="10" max="10" width="13.140625" style="40" customWidth="1"/>
    <col min="11" max="11" width="16.7109375" style="40" customWidth="1"/>
    <col min="12" max="12" width="13.42578125" style="40" customWidth="1"/>
    <col min="13" max="13" width="20.140625" style="40" customWidth="1"/>
    <col min="14" max="14" width="13.28515625" style="40" customWidth="1"/>
    <col min="15" max="15" width="16.7109375" style="40" customWidth="1"/>
    <col min="16" max="16384" width="9.140625" style="40"/>
  </cols>
  <sheetData>
    <row r="2" spans="1:7" s="41" customFormat="1" x14ac:dyDescent="0.2"/>
    <row r="3" spans="1:7" ht="15" x14ac:dyDescent="0.2">
      <c r="A3" s="41"/>
      <c r="B3" s="86" t="s">
        <v>42</v>
      </c>
      <c r="C3" s="41"/>
      <c r="D3" s="41"/>
      <c r="E3" s="41"/>
    </row>
    <row r="4" spans="1:7" x14ac:dyDescent="0.2">
      <c r="B4" s="167" t="s">
        <v>43</v>
      </c>
      <c r="C4" s="168" t="s">
        <v>44</v>
      </c>
      <c r="D4" s="42" t="s">
        <v>45</v>
      </c>
    </row>
    <row r="5" spans="1:7" x14ac:dyDescent="0.2">
      <c r="B5" s="167"/>
      <c r="C5" s="169"/>
      <c r="D5" s="42" t="s">
        <v>4</v>
      </c>
    </row>
    <row r="6" spans="1:7" x14ac:dyDescent="0.2">
      <c r="B6" s="43">
        <v>1</v>
      </c>
      <c r="C6" s="43">
        <v>2</v>
      </c>
      <c r="D6" s="43">
        <v>3</v>
      </c>
    </row>
    <row r="7" spans="1:7" ht="42.75" customHeight="1" x14ac:dyDescent="0.2">
      <c r="B7" s="44" t="s">
        <v>133</v>
      </c>
      <c r="C7" s="45" t="s">
        <v>48</v>
      </c>
      <c r="D7" s="36">
        <v>1.626E-2</v>
      </c>
    </row>
    <row r="8" spans="1:7" ht="42.75" customHeight="1" x14ac:dyDescent="0.2">
      <c r="B8" s="44" t="s">
        <v>134</v>
      </c>
      <c r="C8" s="45" t="s">
        <v>49</v>
      </c>
      <c r="D8" s="36">
        <v>9.1999999999999998E-3</v>
      </c>
    </row>
    <row r="9" spans="1:7" ht="25.5" x14ac:dyDescent="0.2">
      <c r="B9" s="46" t="s">
        <v>135</v>
      </c>
      <c r="C9" s="45" t="s">
        <v>49</v>
      </c>
      <c r="D9" s="36">
        <v>113583</v>
      </c>
    </row>
    <row r="11" spans="1:7" ht="15" x14ac:dyDescent="0.2">
      <c r="B11" s="85" t="s">
        <v>136</v>
      </c>
    </row>
    <row r="12" spans="1:7" ht="25.5" x14ac:dyDescent="0.2">
      <c r="B12" s="42" t="s">
        <v>43</v>
      </c>
      <c r="C12" s="42" t="s">
        <v>51</v>
      </c>
      <c r="D12" s="42" t="s">
        <v>52</v>
      </c>
    </row>
    <row r="13" spans="1:7" x14ac:dyDescent="0.2">
      <c r="B13" s="47" t="s">
        <v>53</v>
      </c>
      <c r="C13" s="42" t="s">
        <v>54</v>
      </c>
      <c r="D13" s="42" t="s">
        <v>54</v>
      </c>
    </row>
    <row r="14" spans="1:7" ht="51" x14ac:dyDescent="0.2">
      <c r="A14" s="48"/>
      <c r="B14" s="46" t="s">
        <v>55</v>
      </c>
      <c r="C14" s="36">
        <v>0</v>
      </c>
      <c r="D14" s="36">
        <v>1590</v>
      </c>
    </row>
    <row r="15" spans="1:7" ht="89.25" x14ac:dyDescent="0.2">
      <c r="A15" s="48"/>
      <c r="B15" s="46" t="s">
        <v>56</v>
      </c>
      <c r="C15" s="36">
        <v>0</v>
      </c>
      <c r="D15" s="36">
        <v>33</v>
      </c>
      <c r="G15" s="49"/>
    </row>
    <row r="16" spans="1:7" ht="25.5" x14ac:dyDescent="0.2">
      <c r="A16" s="48"/>
      <c r="B16" s="47" t="s">
        <v>57</v>
      </c>
      <c r="C16" s="50">
        <f>C14/MAX(1,(C14-C15))</f>
        <v>0</v>
      </c>
      <c r="D16" s="50">
        <f>D14/MAX(1,(D14-D15))</f>
        <v>1.0211946050096339</v>
      </c>
    </row>
    <row r="17" spans="1:9" x14ac:dyDescent="0.2">
      <c r="B17" s="47" t="s">
        <v>58</v>
      </c>
      <c r="C17" s="51"/>
      <c r="D17" s="51"/>
    </row>
    <row r="18" spans="1:9" ht="38.25" x14ac:dyDescent="0.2">
      <c r="A18" s="48"/>
      <c r="B18" s="46" t="s">
        <v>59</v>
      </c>
      <c r="C18" s="36">
        <v>0</v>
      </c>
      <c r="D18" s="36">
        <v>765</v>
      </c>
    </row>
    <row r="19" spans="1:9" ht="76.5" x14ac:dyDescent="0.2">
      <c r="A19" s="48"/>
      <c r="B19" s="46" t="s">
        <v>60</v>
      </c>
      <c r="C19" s="36">
        <v>0</v>
      </c>
      <c r="D19" s="36">
        <v>16</v>
      </c>
    </row>
    <row r="20" spans="1:9" ht="25.5" x14ac:dyDescent="0.2">
      <c r="A20" s="48"/>
      <c r="B20" s="47" t="s">
        <v>61</v>
      </c>
      <c r="C20" s="50">
        <f>C18/MAX(1,(C18-C19))</f>
        <v>0</v>
      </c>
      <c r="D20" s="50">
        <f>D18/MAX(1,(D18-D19))</f>
        <v>1.0213618157543392</v>
      </c>
    </row>
    <row r="21" spans="1:9" x14ac:dyDescent="0.2">
      <c r="B21" s="47" t="s">
        <v>62</v>
      </c>
      <c r="C21" s="51"/>
      <c r="D21" s="51"/>
    </row>
    <row r="22" spans="1:9" ht="51" x14ac:dyDescent="0.2">
      <c r="A22" s="48"/>
      <c r="B22" s="46" t="s">
        <v>63</v>
      </c>
      <c r="C22" s="36">
        <v>0</v>
      </c>
      <c r="D22" s="36">
        <v>1</v>
      </c>
    </row>
    <row r="23" spans="1:9" ht="25.5" x14ac:dyDescent="0.2">
      <c r="A23" s="48"/>
      <c r="B23" s="46" t="s">
        <v>64</v>
      </c>
      <c r="C23" s="36">
        <v>0</v>
      </c>
      <c r="D23" s="36">
        <v>182.3</v>
      </c>
    </row>
    <row r="24" spans="1:9" ht="25.5" x14ac:dyDescent="0.2">
      <c r="A24" s="48"/>
      <c r="B24" s="47" t="s">
        <v>65</v>
      </c>
      <c r="C24" s="50">
        <f>C23/MAX(1,(C23-C22))</f>
        <v>0</v>
      </c>
      <c r="D24" s="50">
        <f>D23/MAX(1,(D23-D22))</f>
        <v>1.0055157198014342</v>
      </c>
      <c r="G24" s="52"/>
    </row>
    <row r="25" spans="1:9" ht="15" x14ac:dyDescent="0.2">
      <c r="B25" s="53" t="s">
        <v>66</v>
      </c>
      <c r="C25" s="54">
        <f>IF((C16*0.5+C20*0.5)=0,0,IF((C16*0.5+C20*0.5)&lt;1,1,(C16*0.5+C20*0.5)))</f>
        <v>0</v>
      </c>
      <c r="D25" s="54">
        <f>IF((D16*0.5+D20*0.5)=0,0,IF((D16*0.5+D20*0.5)&lt;1,1,(D16*0.5+D20*0.5)))</f>
        <v>1.0212782103819866</v>
      </c>
      <c r="G25" s="52"/>
    </row>
    <row r="26" spans="1:9" ht="15" x14ac:dyDescent="0.2">
      <c r="B26" s="55"/>
      <c r="C26" s="56">
        <f>C16*0.4+C20*0.4+C24*0.2</f>
        <v>0</v>
      </c>
      <c r="D26" s="57">
        <f>D16*0.4+D20*0.4+D24*0.2</f>
        <v>1.018125712265876</v>
      </c>
    </row>
    <row r="27" spans="1:9" ht="15" x14ac:dyDescent="0.2">
      <c r="B27" s="55"/>
    </row>
    <row r="28" spans="1:9" ht="15" x14ac:dyDescent="0.2">
      <c r="B28" s="85" t="s">
        <v>137</v>
      </c>
    </row>
    <row r="29" spans="1:9" x14ac:dyDescent="0.2">
      <c r="B29" s="167" t="s">
        <v>43</v>
      </c>
      <c r="C29" s="168" t="s">
        <v>44</v>
      </c>
      <c r="D29" s="171" t="s">
        <v>67</v>
      </c>
      <c r="E29" s="173"/>
      <c r="F29" s="167" t="s">
        <v>68</v>
      </c>
      <c r="G29" s="167" t="s">
        <v>69</v>
      </c>
      <c r="H29" s="167" t="s">
        <v>70</v>
      </c>
      <c r="I29" s="167" t="s">
        <v>71</v>
      </c>
    </row>
    <row r="30" spans="1:9" x14ac:dyDescent="0.2">
      <c r="B30" s="167"/>
      <c r="C30" s="169"/>
      <c r="D30" s="42" t="s">
        <v>46</v>
      </c>
      <c r="E30" s="42" t="s">
        <v>47</v>
      </c>
      <c r="F30" s="167"/>
      <c r="G30" s="167"/>
      <c r="H30" s="167"/>
      <c r="I30" s="167"/>
    </row>
    <row r="31" spans="1:9" ht="25.5" customHeight="1" x14ac:dyDescent="0.2">
      <c r="B31" s="58" t="s">
        <v>139</v>
      </c>
      <c r="C31" s="45" t="s">
        <v>50</v>
      </c>
      <c r="D31" s="59">
        <f>SUMIFS(TEHSHEET!S2:S213,TEHSHEET!Q2:Q213,Титульный!F10,TEHSHEET!R2:R213,Титульный!F8)</f>
        <v>4.1000000000000003E-3</v>
      </c>
      <c r="E31" s="59">
        <f>D7</f>
        <v>1.626E-2</v>
      </c>
      <c r="F31" s="60">
        <v>0.3</v>
      </c>
      <c r="G31" s="61" t="str">
        <f>IF(AND(E31=0,D31=0),"достигнуто",IF(E31&lt;=D31*(1-F31),"достигнуто с улучшением",IF(E31&lt;=D31*(1+F31),"достигнуто","не достигнуто")))</f>
        <v>не достигнуто</v>
      </c>
      <c r="H31" s="62" t="s">
        <v>72</v>
      </c>
      <c r="I31" s="17">
        <f>IF(H31="-",-1,IF(G31="достигнуто",0,IF(G31="не достигнуто",-1,1)))</f>
        <v>-1</v>
      </c>
    </row>
    <row r="32" spans="1:9" ht="26.25" customHeight="1" x14ac:dyDescent="0.2">
      <c r="B32" s="58" t="s">
        <v>140</v>
      </c>
      <c r="C32" s="45" t="s">
        <v>50</v>
      </c>
      <c r="D32" s="59">
        <f>SUMIFS(TEHSHEET!T2:T213,TEHSHEET!Q2:Q213,Титульный!F10,TEHSHEET!R2:R213,Титульный!F8)</f>
        <v>4.3779999999999999E-2</v>
      </c>
      <c r="E32" s="59">
        <f>D8</f>
        <v>9.1999999999999998E-3</v>
      </c>
      <c r="F32" s="60">
        <f>F31</f>
        <v>0.3</v>
      </c>
      <c r="G32" s="61" t="str">
        <f>IF(AND(E32=0,D32=0),"достигнуто",IF(AND(E32&lt;=D32*(1-F32),D32),"достигнуто с улучшением",IF(E32&lt;=D32*(1+F32),"достигнуто","не достигнуто")))</f>
        <v>достигнуто с улучшением</v>
      </c>
      <c r="H32" s="62" t="s">
        <v>72</v>
      </c>
      <c r="I32" s="17">
        <f>IF(H32="-",-1,IF(G32="достигнуто",0,IF(G32="не достигнуто",-1,1)))</f>
        <v>1</v>
      </c>
    </row>
    <row r="33" spans="2:9" ht="25.5" customHeight="1" x14ac:dyDescent="0.2">
      <c r="B33" s="58" t="s">
        <v>141</v>
      </c>
      <c r="C33" s="45" t="s">
        <v>50</v>
      </c>
      <c r="D33" s="59">
        <f>SUMIFS(TEHSHEET!U2:U213,TEHSHEET!Q2:Q213,Титульный!F10,TEHSHEET!R2:R213,Титульный!F8)</f>
        <v>1.1915</v>
      </c>
      <c r="E33" s="63">
        <f>D25</f>
        <v>1.0212782103819866</v>
      </c>
      <c r="F33" s="64">
        <f>$F$31</f>
        <v>0.3</v>
      </c>
      <c r="G33" s="61" t="str">
        <f>IF(AND(E33=0,D33=0),"достигнуто",IF(AND(E33&lt;=D33*(1-F33),D33),"достигнуто с улучшением",IF(E33&lt;=D33*(1+F33),"достигнуто","не достигнуто")))</f>
        <v>достигнуто</v>
      </c>
      <c r="H33" s="62" t="s">
        <v>72</v>
      </c>
      <c r="I33" s="17">
        <f>IF(H33="-",-1,IF(G33="достигнуто",0,IF(G33="не достигнуто",-1,1)))</f>
        <v>0</v>
      </c>
    </row>
    <row r="34" spans="2:9" x14ac:dyDescent="0.2">
      <c r="B34" s="65"/>
      <c r="C34" s="66"/>
      <c r="D34" s="67"/>
      <c r="E34" s="67"/>
      <c r="F34" s="68"/>
      <c r="G34" s="69"/>
      <c r="H34" s="68"/>
      <c r="I34" s="70"/>
    </row>
    <row r="35" spans="2:9" x14ac:dyDescent="0.2">
      <c r="B35" s="71" t="s">
        <v>154</v>
      </c>
      <c r="D35" s="67"/>
      <c r="E35" s="67"/>
      <c r="F35" s="68"/>
      <c r="G35" s="69"/>
      <c r="H35" s="68"/>
      <c r="I35" s="70"/>
    </row>
    <row r="36" spans="2:9" x14ac:dyDescent="0.2">
      <c r="B36" s="72" t="s">
        <v>0</v>
      </c>
      <c r="C36" s="73">
        <f>I31*C40+I32*D40+I33*E40</f>
        <v>0</v>
      </c>
      <c r="D36" s="67"/>
      <c r="E36" s="67"/>
      <c r="F36" s="68"/>
      <c r="G36" s="69"/>
      <c r="H36" s="68"/>
      <c r="I36" s="70"/>
    </row>
    <row r="38" spans="2:9" x14ac:dyDescent="0.2">
      <c r="B38" s="71" t="s">
        <v>73</v>
      </c>
    </row>
    <row r="39" spans="2:9" ht="25.5" x14ac:dyDescent="0.2">
      <c r="B39" s="42" t="s">
        <v>74</v>
      </c>
      <c r="C39" s="171" t="s">
        <v>153</v>
      </c>
      <c r="D39" s="172"/>
      <c r="E39" s="42" t="s">
        <v>152</v>
      </c>
    </row>
    <row r="40" spans="2:9" x14ac:dyDescent="0.2">
      <c r="B40" s="72" t="s">
        <v>0</v>
      </c>
      <c r="C40" s="73">
        <v>0.3</v>
      </c>
      <c r="D40" s="73">
        <v>0.3</v>
      </c>
      <c r="E40" s="73">
        <v>0.3</v>
      </c>
    </row>
    <row r="42" spans="2:9" ht="15" x14ac:dyDescent="0.2">
      <c r="B42" s="85" t="s">
        <v>138</v>
      </c>
    </row>
    <row r="45" spans="2:9" x14ac:dyDescent="0.2">
      <c r="B45" s="74" t="s">
        <v>75</v>
      </c>
    </row>
    <row r="46" spans="2:9" x14ac:dyDescent="0.2">
      <c r="B46" s="46" t="s">
        <v>155</v>
      </c>
      <c r="C46" s="75">
        <f>2%*C36</f>
        <v>0</v>
      </c>
    </row>
    <row r="47" spans="2:9" x14ac:dyDescent="0.2">
      <c r="B47" s="48"/>
      <c r="C47" s="48"/>
      <c r="D47" s="48"/>
    </row>
    <row r="48" spans="2:9" x14ac:dyDescent="0.2">
      <c r="B48" s="76"/>
      <c r="C48" s="77"/>
    </row>
    <row r="49" spans="2:7" x14ac:dyDescent="0.2">
      <c r="B49" s="74" t="s">
        <v>77</v>
      </c>
      <c r="C49" s="77"/>
    </row>
    <row r="50" spans="2:7" x14ac:dyDescent="0.2">
      <c r="B50" s="78" t="s">
        <v>78</v>
      </c>
      <c r="C50" s="75">
        <v>-0.03</v>
      </c>
    </row>
    <row r="51" spans="2:7" s="81" customFormat="1" ht="38.25" x14ac:dyDescent="0.2">
      <c r="B51" s="79" t="s">
        <v>79</v>
      </c>
      <c r="C51" s="80"/>
    </row>
    <row r="52" spans="2:7" s="81" customFormat="1" x14ac:dyDescent="0.2">
      <c r="B52" s="82" t="s">
        <v>76</v>
      </c>
      <c r="C52" s="83">
        <v>0.1</v>
      </c>
    </row>
    <row r="53" spans="2:7" x14ac:dyDescent="0.2">
      <c r="B53" s="170" t="s">
        <v>80</v>
      </c>
      <c r="C53" s="170"/>
      <c r="D53" s="170"/>
      <c r="E53" s="170"/>
      <c r="F53" s="170"/>
      <c r="G53" s="170"/>
    </row>
    <row r="59" spans="2:7" x14ac:dyDescent="0.2">
      <c r="E59" s="84"/>
    </row>
  </sheetData>
  <sheetProtection password="FA9C" sheet="1" objects="1" scenarios="1"/>
  <mergeCells count="11">
    <mergeCell ref="I29:I30"/>
    <mergeCell ref="B29:B30"/>
    <mergeCell ref="C29:C30"/>
    <mergeCell ref="D29:E29"/>
    <mergeCell ref="F29:F30"/>
    <mergeCell ref="B4:B5"/>
    <mergeCell ref="C4:C5"/>
    <mergeCell ref="B53:G53"/>
    <mergeCell ref="G29:G30"/>
    <mergeCell ref="H29:H30"/>
    <mergeCell ref="C39:D39"/>
  </mergeCells>
  <pageMargins left="0.23622047244094491" right="0.23622047244094491" top="0.15748031496062992" bottom="0.74803149606299213" header="0.31496062992125984" footer="0.31496062992125984"/>
  <pageSetup paperSize="9" scale="60" fitToHeight="0" orientation="landscape" r:id="rId1"/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E7"/>
  <sheetViews>
    <sheetView workbookViewId="0">
      <selection sqref="A1:E13"/>
    </sheetView>
  </sheetViews>
  <sheetFormatPr defaultRowHeight="15" x14ac:dyDescent="0.25"/>
  <cols>
    <col min="1" max="1" width="9.140625" style="89"/>
    <col min="2" max="2" width="9.140625" style="89" customWidth="1"/>
    <col min="3" max="5" width="40.7109375" style="89" customWidth="1"/>
    <col min="6" max="16384" width="9.140625" style="89"/>
  </cols>
  <sheetData>
    <row r="2" spans="2:5" s="88" customFormat="1" ht="30" customHeight="1" x14ac:dyDescent="0.25">
      <c r="B2" s="174" t="s">
        <v>169</v>
      </c>
      <c r="C2" s="174"/>
      <c r="D2" s="174"/>
      <c r="E2" s="174"/>
    </row>
    <row r="4" spans="2:5" ht="30" x14ac:dyDescent="0.25">
      <c r="B4" s="90" t="s">
        <v>108</v>
      </c>
      <c r="C4" s="90" t="s">
        <v>109</v>
      </c>
      <c r="D4" s="90" t="s">
        <v>110</v>
      </c>
      <c r="E4" s="90" t="s">
        <v>173</v>
      </c>
    </row>
    <row r="5" spans="2:5" ht="60" x14ac:dyDescent="0.25">
      <c r="B5" s="90" t="s">
        <v>107</v>
      </c>
      <c r="C5" s="90" t="s">
        <v>170</v>
      </c>
      <c r="D5" s="91">
        <v>113583</v>
      </c>
      <c r="E5" s="90" t="s">
        <v>171</v>
      </c>
    </row>
    <row r="6" spans="2:5" ht="135" x14ac:dyDescent="0.25">
      <c r="B6" s="90" t="s">
        <v>121</v>
      </c>
      <c r="C6" s="90" t="s">
        <v>179</v>
      </c>
      <c r="D6" s="165">
        <f>IF(ISERR(SUMPRODUCT((Столбец9*Столбец13)*(Столбец8="В")*(Столбец27=1))/D$5),0,SUMPRODUCT((Столбец9*Столбец13)*(Столбец8="В")*(Столбец27=1))/D$5)</f>
        <v>1.6263822931248513E-2</v>
      </c>
      <c r="E6" s="90" t="s">
        <v>174</v>
      </c>
    </row>
    <row r="7" spans="2:5" ht="135" x14ac:dyDescent="0.25">
      <c r="B7" s="90" t="s">
        <v>124</v>
      </c>
      <c r="C7" s="90" t="s">
        <v>125</v>
      </c>
      <c r="D7" s="153">
        <f>IF(ISERR(SUMIFS(Столбец13,Столбец8,"В",Столбец27,1)/D$5),0,SUMIFS(Столбец13,Столбец8,"В",Столбец27,1)/D$5)</f>
        <v>9.2003204704929429E-3</v>
      </c>
      <c r="E7" s="90" t="s">
        <v>172</v>
      </c>
    </row>
  </sheetData>
  <sheetProtection password="FA9C" sheet="1" objects="1" scenarios="1" formatCells="0" formatColumns="0" formatRows="0"/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E12"/>
  <sheetViews>
    <sheetView workbookViewId="0">
      <selection activeCell="D24" sqref="D24"/>
    </sheetView>
  </sheetViews>
  <sheetFormatPr defaultRowHeight="15" x14ac:dyDescent="0.25"/>
  <cols>
    <col min="1" max="1" width="9.140625" style="89"/>
    <col min="2" max="2" width="9.140625" style="89" customWidth="1"/>
    <col min="3" max="5" width="40.7109375" style="89" customWidth="1"/>
    <col min="6" max="16384" width="9.140625" style="89"/>
  </cols>
  <sheetData>
    <row r="2" spans="2:5" ht="30" customHeight="1" x14ac:dyDescent="0.25">
      <c r="B2" s="174" t="s">
        <v>156</v>
      </c>
      <c r="C2" s="175"/>
      <c r="D2" s="175"/>
      <c r="E2" s="175"/>
    </row>
    <row r="4" spans="2:5" ht="60" x14ac:dyDescent="0.25">
      <c r="B4" s="90" t="s">
        <v>108</v>
      </c>
      <c r="C4" s="90" t="s">
        <v>180</v>
      </c>
      <c r="D4" s="90" t="s">
        <v>157</v>
      </c>
      <c r="E4" s="90" t="s">
        <v>158</v>
      </c>
    </row>
    <row r="5" spans="2:5" ht="30" x14ac:dyDescent="0.25">
      <c r="B5" s="90" t="s">
        <v>107</v>
      </c>
      <c r="C5" s="90" t="s">
        <v>159</v>
      </c>
      <c r="D5" s="91">
        <v>5634.11</v>
      </c>
      <c r="E5" s="91"/>
    </row>
    <row r="6" spans="2:5" ht="45" x14ac:dyDescent="0.25">
      <c r="B6" s="90" t="s">
        <v>113</v>
      </c>
      <c r="C6" s="90" t="s">
        <v>160</v>
      </c>
      <c r="D6" s="91">
        <v>1552.53</v>
      </c>
      <c r="E6" s="91"/>
    </row>
    <row r="7" spans="2:5" ht="60" x14ac:dyDescent="0.25">
      <c r="B7" s="90" t="s">
        <v>121</v>
      </c>
      <c r="C7" s="90" t="s">
        <v>161</v>
      </c>
      <c r="D7" s="91">
        <v>27.6</v>
      </c>
      <c r="E7" s="91"/>
    </row>
    <row r="8" spans="2:5" ht="30" x14ac:dyDescent="0.25">
      <c r="B8" s="90" t="s">
        <v>124</v>
      </c>
      <c r="C8" s="90" t="s">
        <v>162</v>
      </c>
      <c r="D8" s="91">
        <v>113583</v>
      </c>
      <c r="E8" s="91"/>
    </row>
    <row r="9" spans="2:5" ht="30" x14ac:dyDescent="0.25">
      <c r="B9" s="90" t="s">
        <v>127</v>
      </c>
      <c r="C9" s="90" t="s">
        <v>163</v>
      </c>
      <c r="D9" s="91">
        <v>4734</v>
      </c>
      <c r="E9" s="91"/>
    </row>
    <row r="10" spans="2:5" x14ac:dyDescent="0.25">
      <c r="B10" s="90" t="s">
        <v>130</v>
      </c>
      <c r="C10" s="90" t="s">
        <v>164</v>
      </c>
      <c r="D10" s="91">
        <v>15</v>
      </c>
      <c r="E10" s="91"/>
    </row>
    <row r="11" spans="2:5" ht="45" x14ac:dyDescent="0.25">
      <c r="B11" s="90" t="s">
        <v>165</v>
      </c>
      <c r="C11" s="90" t="s">
        <v>166</v>
      </c>
      <c r="D11" s="91">
        <v>7</v>
      </c>
      <c r="E11" s="92" t="s">
        <v>50</v>
      </c>
    </row>
    <row r="12" spans="2:5" ht="45" x14ac:dyDescent="0.25">
      <c r="B12" s="90" t="s">
        <v>167</v>
      </c>
      <c r="C12" s="90" t="s">
        <v>168</v>
      </c>
      <c r="D12" s="91">
        <v>4</v>
      </c>
      <c r="E12" s="92" t="s">
        <v>50</v>
      </c>
    </row>
  </sheetData>
  <sheetProtection password="FA9C" sheet="1" objects="1" scenarios="1"/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B2:AC217"/>
  <sheetViews>
    <sheetView zoomScale="85" zoomScaleNormal="85" workbookViewId="0">
      <selection sqref="A1:XFD1048576"/>
    </sheetView>
  </sheetViews>
  <sheetFormatPr defaultRowHeight="15" x14ac:dyDescent="0.25"/>
  <cols>
    <col min="1" max="2" width="3.5703125" customWidth="1"/>
    <col min="3" max="7" width="9.28515625" customWidth="1"/>
    <col min="8" max="9" width="18.7109375" customWidth="1"/>
    <col min="10" max="11" width="11.85546875" customWidth="1"/>
    <col min="12" max="14" width="9.28515625" customWidth="1"/>
    <col min="15" max="15" width="11.85546875" customWidth="1"/>
    <col min="16" max="28" width="9.28515625" customWidth="1"/>
    <col min="29" max="29" width="11.85546875" customWidth="1"/>
  </cols>
  <sheetData>
    <row r="2" spans="2:29" ht="30" customHeight="1" x14ac:dyDescent="0.25">
      <c r="E2" s="188" t="s">
        <v>175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4" spans="2:29" x14ac:dyDescent="0.25">
      <c r="B4" s="189"/>
      <c r="C4" s="176" t="s">
        <v>81</v>
      </c>
      <c r="D4" s="177"/>
      <c r="E4" s="177"/>
      <c r="F4" s="177"/>
      <c r="G4" s="177"/>
      <c r="H4" s="177"/>
      <c r="I4" s="177"/>
      <c r="J4" s="177"/>
      <c r="K4" s="178"/>
      <c r="L4" s="176" t="s">
        <v>82</v>
      </c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179" t="s">
        <v>83</v>
      </c>
      <c r="Z4" s="182" t="s">
        <v>84</v>
      </c>
      <c r="AA4" s="183"/>
      <c r="AB4" s="184"/>
      <c r="AC4" s="179" t="s">
        <v>85</v>
      </c>
    </row>
    <row r="5" spans="2:29" x14ac:dyDescent="0.25">
      <c r="B5" s="189"/>
      <c r="C5" s="179" t="s">
        <v>181</v>
      </c>
      <c r="D5" s="179" t="s">
        <v>182</v>
      </c>
      <c r="E5" s="179" t="s">
        <v>86</v>
      </c>
      <c r="F5" s="179" t="s">
        <v>183</v>
      </c>
      <c r="G5" s="179" t="s">
        <v>87</v>
      </c>
      <c r="H5" s="179" t="s">
        <v>88</v>
      </c>
      <c r="I5" s="179" t="s">
        <v>89</v>
      </c>
      <c r="J5" s="179" t="s">
        <v>90</v>
      </c>
      <c r="K5" s="179" t="s">
        <v>184</v>
      </c>
      <c r="L5" s="179" t="s">
        <v>91</v>
      </c>
      <c r="M5" s="179" t="s">
        <v>92</v>
      </c>
      <c r="N5" s="179" t="s">
        <v>93</v>
      </c>
      <c r="O5" s="176" t="s">
        <v>94</v>
      </c>
      <c r="P5" s="177"/>
      <c r="Q5" s="177"/>
      <c r="R5" s="177"/>
      <c r="S5" s="177"/>
      <c r="T5" s="177"/>
      <c r="U5" s="177"/>
      <c r="V5" s="177"/>
      <c r="W5" s="178"/>
      <c r="X5" s="179" t="s">
        <v>95</v>
      </c>
      <c r="Y5" s="181"/>
      <c r="Z5" s="185"/>
      <c r="AA5" s="186"/>
      <c r="AB5" s="187"/>
      <c r="AC5" s="181"/>
    </row>
    <row r="6" spans="2:29" x14ac:dyDescent="0.25">
      <c r="B6" s="189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79" t="s">
        <v>99</v>
      </c>
      <c r="P6" s="176" t="s">
        <v>100</v>
      </c>
      <c r="Q6" s="177"/>
      <c r="R6" s="178"/>
      <c r="S6" s="176" t="s">
        <v>185</v>
      </c>
      <c r="T6" s="177"/>
      <c r="U6" s="177"/>
      <c r="V6" s="178"/>
      <c r="W6" s="179" t="s">
        <v>101</v>
      </c>
      <c r="X6" s="181"/>
      <c r="Y6" s="181"/>
      <c r="Z6" s="179" t="s">
        <v>96</v>
      </c>
      <c r="AA6" s="179" t="s">
        <v>97</v>
      </c>
      <c r="AB6" s="179" t="s">
        <v>98</v>
      </c>
      <c r="AC6" s="181"/>
    </row>
    <row r="7" spans="2:29" ht="308.10000000000002" customHeight="1" x14ac:dyDescent="0.25">
      <c r="B7" s="18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47" t="s">
        <v>102</v>
      </c>
      <c r="Q7" s="147" t="s">
        <v>103</v>
      </c>
      <c r="R7" s="147" t="s">
        <v>104</v>
      </c>
      <c r="S7" s="147" t="s">
        <v>105</v>
      </c>
      <c r="T7" s="147" t="s">
        <v>106</v>
      </c>
      <c r="U7" s="147" t="s">
        <v>186</v>
      </c>
      <c r="V7" s="147" t="s">
        <v>187</v>
      </c>
      <c r="W7" s="180"/>
      <c r="X7" s="180"/>
      <c r="Y7" s="180"/>
      <c r="Z7" s="180"/>
      <c r="AA7" s="180"/>
      <c r="AB7" s="180"/>
      <c r="AC7" s="180"/>
    </row>
    <row r="8" spans="2:29" x14ac:dyDescent="0.25">
      <c r="B8" s="189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93">
        <v>25</v>
      </c>
      <c r="AB8" s="93">
        <v>26</v>
      </c>
      <c r="AC8" s="93">
        <v>27</v>
      </c>
    </row>
    <row r="9" spans="2:29" s="151" customFormat="1" hidden="1" x14ac:dyDescent="0.25">
      <c r="B9" s="159"/>
      <c r="C9" s="150"/>
      <c r="D9" s="150"/>
      <c r="E9" s="150"/>
      <c r="F9" s="150"/>
      <c r="G9" s="150"/>
      <c r="H9" s="150"/>
      <c r="I9" s="150"/>
      <c r="J9" s="158"/>
      <c r="K9" s="158"/>
      <c r="L9" s="150"/>
      <c r="M9" s="150"/>
      <c r="N9" s="150"/>
      <c r="O9" s="158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8"/>
    </row>
    <row r="10" spans="2:29" s="5" customFormat="1" ht="60" x14ac:dyDescent="0.25">
      <c r="B10" s="154"/>
      <c r="C10" s="164">
        <v>1</v>
      </c>
      <c r="D10" s="164" t="s">
        <v>210</v>
      </c>
      <c r="E10" s="164" t="s">
        <v>211</v>
      </c>
      <c r="F10" s="164" t="s">
        <v>212</v>
      </c>
      <c r="G10" s="164" t="s">
        <v>213</v>
      </c>
      <c r="H10" s="164" t="s">
        <v>214</v>
      </c>
      <c r="I10" s="164" t="s">
        <v>215</v>
      </c>
      <c r="J10" s="164" t="s">
        <v>216</v>
      </c>
      <c r="K10" s="164" t="s">
        <v>217</v>
      </c>
      <c r="L10" s="164" t="s">
        <v>218</v>
      </c>
      <c r="M10" s="164">
        <v>0</v>
      </c>
      <c r="N10" s="164">
        <v>2</v>
      </c>
      <c r="O10" s="164">
        <v>2</v>
      </c>
      <c r="P10" s="164">
        <v>0</v>
      </c>
      <c r="Q10" s="164">
        <v>2</v>
      </c>
      <c r="R10" s="164">
        <v>0</v>
      </c>
      <c r="S10" s="164">
        <v>0</v>
      </c>
      <c r="T10" s="164">
        <v>0</v>
      </c>
      <c r="U10" s="164">
        <v>2</v>
      </c>
      <c r="V10" s="164">
        <v>0</v>
      </c>
      <c r="W10" s="164">
        <v>0</v>
      </c>
      <c r="X10" s="164">
        <v>83</v>
      </c>
      <c r="Y10" s="164"/>
      <c r="Z10" s="164" t="s">
        <v>219</v>
      </c>
      <c r="AA10" s="164" t="s">
        <v>220</v>
      </c>
      <c r="AB10" s="164" t="s">
        <v>221</v>
      </c>
      <c r="AC10" s="164">
        <v>1</v>
      </c>
    </row>
    <row r="11" spans="2:29" s="5" customFormat="1" ht="240" x14ac:dyDescent="0.25">
      <c r="B11" s="154"/>
      <c r="C11" s="164">
        <v>2</v>
      </c>
      <c r="D11" s="164" t="s">
        <v>210</v>
      </c>
      <c r="E11" s="164" t="s">
        <v>211</v>
      </c>
      <c r="F11" s="164" t="s">
        <v>222</v>
      </c>
      <c r="G11" s="164" t="s">
        <v>213</v>
      </c>
      <c r="H11" s="164" t="s">
        <v>223</v>
      </c>
      <c r="I11" s="164" t="s">
        <v>224</v>
      </c>
      <c r="J11" s="164" t="s">
        <v>225</v>
      </c>
      <c r="K11" s="164" t="s">
        <v>226</v>
      </c>
      <c r="L11" s="164" t="s">
        <v>227</v>
      </c>
      <c r="M11" s="164">
        <v>0</v>
      </c>
      <c r="N11" s="164">
        <v>0</v>
      </c>
      <c r="O11" s="164">
        <v>13</v>
      </c>
      <c r="P11" s="164">
        <v>0</v>
      </c>
      <c r="Q11" s="164">
        <v>9</v>
      </c>
      <c r="R11" s="164">
        <v>4</v>
      </c>
      <c r="S11" s="164">
        <v>0</v>
      </c>
      <c r="T11" s="164">
        <v>0</v>
      </c>
      <c r="U11" s="164">
        <v>13</v>
      </c>
      <c r="V11" s="164">
        <v>0</v>
      </c>
      <c r="W11" s="164">
        <v>0</v>
      </c>
      <c r="X11" s="164">
        <v>424</v>
      </c>
      <c r="Y11" s="164"/>
      <c r="Z11" s="164" t="s">
        <v>228</v>
      </c>
      <c r="AA11" s="164" t="s">
        <v>229</v>
      </c>
      <c r="AB11" s="164" t="s">
        <v>230</v>
      </c>
      <c r="AC11" s="164">
        <v>0</v>
      </c>
    </row>
    <row r="12" spans="2:29" s="5" customFormat="1" ht="300" x14ac:dyDescent="0.25">
      <c r="B12" s="154"/>
      <c r="C12" s="164">
        <v>3</v>
      </c>
      <c r="D12" s="164" t="s">
        <v>231</v>
      </c>
      <c r="E12" s="164" t="s">
        <v>232</v>
      </c>
      <c r="F12" s="164" t="s">
        <v>233</v>
      </c>
      <c r="G12" s="164" t="s">
        <v>213</v>
      </c>
      <c r="H12" s="164" t="s">
        <v>234</v>
      </c>
      <c r="I12" s="164" t="s">
        <v>235</v>
      </c>
      <c r="J12" s="164" t="s">
        <v>225</v>
      </c>
      <c r="K12" s="164" t="s">
        <v>236</v>
      </c>
      <c r="L12" s="164" t="s">
        <v>237</v>
      </c>
      <c r="M12" s="164" t="s">
        <v>238</v>
      </c>
      <c r="N12" s="164">
        <v>0</v>
      </c>
      <c r="O12" s="164">
        <v>14</v>
      </c>
      <c r="P12" s="164">
        <v>0</v>
      </c>
      <c r="Q12" s="164">
        <v>0</v>
      </c>
      <c r="R12" s="164">
        <v>14</v>
      </c>
      <c r="S12" s="164">
        <v>0</v>
      </c>
      <c r="T12" s="164">
        <v>0</v>
      </c>
      <c r="U12" s="164">
        <v>14</v>
      </c>
      <c r="V12" s="164">
        <v>0</v>
      </c>
      <c r="W12" s="164">
        <v>0</v>
      </c>
      <c r="X12" s="164">
        <v>0</v>
      </c>
      <c r="Y12" s="164"/>
      <c r="Z12" s="164" t="s">
        <v>239</v>
      </c>
      <c r="AA12" s="164" t="s">
        <v>229</v>
      </c>
      <c r="AB12" s="164" t="s">
        <v>240</v>
      </c>
      <c r="AC12" s="164">
        <v>0</v>
      </c>
    </row>
    <row r="13" spans="2:29" ht="225" x14ac:dyDescent="0.25">
      <c r="B13" s="156" t="s">
        <v>204</v>
      </c>
      <c r="C13" s="164">
        <v>4</v>
      </c>
      <c r="D13" s="164" t="s">
        <v>231</v>
      </c>
      <c r="E13" s="164" t="s">
        <v>241</v>
      </c>
      <c r="F13" s="164" t="s">
        <v>242</v>
      </c>
      <c r="G13" s="164" t="s">
        <v>213</v>
      </c>
      <c r="H13" s="164" t="s">
        <v>243</v>
      </c>
      <c r="I13" s="164" t="s">
        <v>244</v>
      </c>
      <c r="J13" s="164" t="s">
        <v>225</v>
      </c>
      <c r="K13" s="164" t="s">
        <v>245</v>
      </c>
      <c r="L13" s="164" t="s">
        <v>246</v>
      </c>
      <c r="M13" s="164" t="s">
        <v>247</v>
      </c>
      <c r="N13" s="164">
        <v>0</v>
      </c>
      <c r="O13" s="164">
        <v>9</v>
      </c>
      <c r="P13" s="164">
        <v>0</v>
      </c>
      <c r="Q13" s="164">
        <v>0</v>
      </c>
      <c r="R13" s="164">
        <v>9</v>
      </c>
      <c r="S13" s="164">
        <v>0</v>
      </c>
      <c r="T13" s="164">
        <v>0</v>
      </c>
      <c r="U13" s="164">
        <v>9</v>
      </c>
      <c r="V13" s="164">
        <v>0</v>
      </c>
      <c r="W13" s="164">
        <v>0</v>
      </c>
      <c r="X13" s="164">
        <v>0</v>
      </c>
      <c r="Y13" s="164"/>
      <c r="Z13" s="164" t="s">
        <v>248</v>
      </c>
      <c r="AA13" s="164" t="s">
        <v>229</v>
      </c>
      <c r="AB13" s="164" t="s">
        <v>230</v>
      </c>
      <c r="AC13" s="164">
        <v>0</v>
      </c>
    </row>
    <row r="14" spans="2:29" ht="30" x14ac:dyDescent="0.25">
      <c r="B14" s="156" t="s">
        <v>204</v>
      </c>
      <c r="C14" s="164">
        <v>5</v>
      </c>
      <c r="D14" s="164" t="s">
        <v>231</v>
      </c>
      <c r="E14" s="164" t="s">
        <v>249</v>
      </c>
      <c r="F14" s="164" t="s">
        <v>250</v>
      </c>
      <c r="G14" s="164" t="s">
        <v>213</v>
      </c>
      <c r="H14" s="164" t="s">
        <v>243</v>
      </c>
      <c r="I14" s="164" t="s">
        <v>251</v>
      </c>
      <c r="J14" s="164" t="s">
        <v>225</v>
      </c>
      <c r="K14" s="164" t="s">
        <v>252</v>
      </c>
      <c r="L14" s="164" t="s">
        <v>253</v>
      </c>
      <c r="M14" s="164" t="s">
        <v>253</v>
      </c>
      <c r="N14" s="164">
        <v>0</v>
      </c>
      <c r="O14" s="164">
        <v>1</v>
      </c>
      <c r="P14" s="164">
        <v>0</v>
      </c>
      <c r="Q14" s="164">
        <v>0</v>
      </c>
      <c r="R14" s="164">
        <v>1</v>
      </c>
      <c r="S14" s="164">
        <v>0</v>
      </c>
      <c r="T14" s="164">
        <v>0</v>
      </c>
      <c r="U14" s="164">
        <v>1</v>
      </c>
      <c r="V14" s="164">
        <v>0</v>
      </c>
      <c r="W14" s="164">
        <v>0</v>
      </c>
      <c r="X14" s="164">
        <v>0</v>
      </c>
      <c r="Y14" s="164"/>
      <c r="Z14" s="164" t="s">
        <v>248</v>
      </c>
      <c r="AA14" s="164" t="s">
        <v>229</v>
      </c>
      <c r="AB14" s="164" t="s">
        <v>230</v>
      </c>
      <c r="AC14" s="164">
        <v>0</v>
      </c>
    </row>
    <row r="15" spans="2:29" ht="150" x14ac:dyDescent="0.25">
      <c r="B15" s="156" t="s">
        <v>204</v>
      </c>
      <c r="C15" s="164">
        <v>6</v>
      </c>
      <c r="D15" s="164" t="s">
        <v>210</v>
      </c>
      <c r="E15" s="164" t="s">
        <v>211</v>
      </c>
      <c r="F15" s="164" t="s">
        <v>254</v>
      </c>
      <c r="G15" s="164" t="s">
        <v>213</v>
      </c>
      <c r="H15" s="164" t="s">
        <v>255</v>
      </c>
      <c r="I15" s="164" t="s">
        <v>256</v>
      </c>
      <c r="J15" s="164" t="s">
        <v>216</v>
      </c>
      <c r="K15" s="164">
        <v>6.4665999999999997</v>
      </c>
      <c r="L15" s="164" t="s">
        <v>257</v>
      </c>
      <c r="M15" s="164">
        <v>0</v>
      </c>
      <c r="N15" s="164">
        <v>0</v>
      </c>
      <c r="O15" s="164">
        <v>8</v>
      </c>
      <c r="P15" s="164">
        <v>0</v>
      </c>
      <c r="Q15" s="164">
        <v>0</v>
      </c>
      <c r="R15" s="164">
        <v>8</v>
      </c>
      <c r="S15" s="164">
        <v>0</v>
      </c>
      <c r="T15" s="164">
        <v>0</v>
      </c>
      <c r="U15" s="164">
        <v>8</v>
      </c>
      <c r="V15" s="164">
        <v>0</v>
      </c>
      <c r="W15" s="164">
        <v>0</v>
      </c>
      <c r="X15" s="164">
        <v>132</v>
      </c>
      <c r="Y15" s="164"/>
      <c r="Z15" s="164" t="s">
        <v>258</v>
      </c>
      <c r="AA15" s="164" t="s">
        <v>259</v>
      </c>
      <c r="AB15" s="164" t="s">
        <v>260</v>
      </c>
      <c r="AC15" s="164">
        <v>0</v>
      </c>
    </row>
    <row r="16" spans="2:29" ht="120" x14ac:dyDescent="0.25">
      <c r="B16" s="156" t="s">
        <v>204</v>
      </c>
      <c r="C16" s="164">
        <v>7</v>
      </c>
      <c r="D16" s="164" t="s">
        <v>261</v>
      </c>
      <c r="E16" s="164" t="s">
        <v>241</v>
      </c>
      <c r="F16" s="164" t="s">
        <v>262</v>
      </c>
      <c r="G16" s="164" t="s">
        <v>213</v>
      </c>
      <c r="H16" s="164" t="s">
        <v>263</v>
      </c>
      <c r="I16" s="164" t="s">
        <v>264</v>
      </c>
      <c r="J16" s="164" t="s">
        <v>216</v>
      </c>
      <c r="K16" s="164">
        <v>1.7669999999999999</v>
      </c>
      <c r="L16" s="164" t="s">
        <v>265</v>
      </c>
      <c r="M16" s="164"/>
      <c r="N16" s="164"/>
      <c r="O16" s="164">
        <v>11</v>
      </c>
      <c r="P16" s="164">
        <v>0</v>
      </c>
      <c r="Q16" s="164">
        <v>0</v>
      </c>
      <c r="R16" s="164">
        <v>11</v>
      </c>
      <c r="S16" s="164">
        <v>0</v>
      </c>
      <c r="T16" s="164">
        <v>0</v>
      </c>
      <c r="U16" s="164">
        <v>2</v>
      </c>
      <c r="V16" s="164">
        <v>9</v>
      </c>
      <c r="W16" s="164">
        <v>0</v>
      </c>
      <c r="X16" s="164">
        <v>0</v>
      </c>
      <c r="Y16" s="164"/>
      <c r="Z16" s="164" t="s">
        <v>266</v>
      </c>
      <c r="AA16" s="164" t="s">
        <v>220</v>
      </c>
      <c r="AB16" s="164" t="s">
        <v>267</v>
      </c>
      <c r="AC16" s="164">
        <v>1</v>
      </c>
    </row>
    <row r="17" spans="2:29" ht="60" x14ac:dyDescent="0.25">
      <c r="B17" s="156" t="s">
        <v>204</v>
      </c>
      <c r="C17" s="164">
        <v>8</v>
      </c>
      <c r="D17" s="164" t="s">
        <v>268</v>
      </c>
      <c r="E17" s="164" t="s">
        <v>241</v>
      </c>
      <c r="F17" s="164" t="s">
        <v>269</v>
      </c>
      <c r="G17" s="164" t="s">
        <v>270</v>
      </c>
      <c r="H17" s="164" t="s">
        <v>271</v>
      </c>
      <c r="I17" s="164" t="s">
        <v>272</v>
      </c>
      <c r="J17" s="164" t="s">
        <v>225</v>
      </c>
      <c r="K17" s="164">
        <v>0.216</v>
      </c>
      <c r="L17" s="164" t="s">
        <v>241</v>
      </c>
      <c r="M17" s="164"/>
      <c r="N17" s="164"/>
      <c r="O17" s="164">
        <v>1</v>
      </c>
      <c r="P17" s="164">
        <v>0</v>
      </c>
      <c r="Q17" s="164">
        <v>0</v>
      </c>
      <c r="R17" s="164">
        <v>1</v>
      </c>
      <c r="S17" s="164">
        <v>0</v>
      </c>
      <c r="T17" s="164">
        <v>0</v>
      </c>
      <c r="U17" s="164">
        <v>1</v>
      </c>
      <c r="V17" s="164">
        <v>0</v>
      </c>
      <c r="W17" s="164">
        <v>0</v>
      </c>
      <c r="X17" s="164">
        <v>59</v>
      </c>
      <c r="Y17" s="164"/>
      <c r="Z17" s="164" t="s">
        <v>273</v>
      </c>
      <c r="AA17" s="164" t="s">
        <v>229</v>
      </c>
      <c r="AB17" s="164" t="s">
        <v>274</v>
      </c>
      <c r="AC17" s="164">
        <v>0</v>
      </c>
    </row>
    <row r="18" spans="2:29" ht="75" x14ac:dyDescent="0.25">
      <c r="B18" s="156" t="s">
        <v>204</v>
      </c>
      <c r="C18" s="164">
        <v>9</v>
      </c>
      <c r="D18" s="164" t="s">
        <v>261</v>
      </c>
      <c r="E18" s="164" t="s">
        <v>241</v>
      </c>
      <c r="F18" s="164" t="s">
        <v>275</v>
      </c>
      <c r="G18" s="164" t="s">
        <v>213</v>
      </c>
      <c r="H18" s="164" t="s">
        <v>276</v>
      </c>
      <c r="I18" s="164" t="s">
        <v>277</v>
      </c>
      <c r="J18" s="164" t="s">
        <v>216</v>
      </c>
      <c r="K18" s="164">
        <v>1.2330000000000001</v>
      </c>
      <c r="L18" s="164" t="s">
        <v>278</v>
      </c>
      <c r="M18" s="164"/>
      <c r="N18" s="164"/>
      <c r="O18" s="164">
        <v>11</v>
      </c>
      <c r="P18" s="164">
        <v>0</v>
      </c>
      <c r="Q18" s="164">
        <v>0</v>
      </c>
      <c r="R18" s="164">
        <v>11</v>
      </c>
      <c r="S18" s="164">
        <v>0</v>
      </c>
      <c r="T18" s="164">
        <v>0</v>
      </c>
      <c r="U18" s="164">
        <v>0</v>
      </c>
      <c r="V18" s="164">
        <v>11</v>
      </c>
      <c r="W18" s="164">
        <v>0</v>
      </c>
      <c r="X18" s="164">
        <v>0</v>
      </c>
      <c r="Y18" s="164"/>
      <c r="Z18" s="164" t="s">
        <v>279</v>
      </c>
      <c r="AA18" s="164" t="s">
        <v>220</v>
      </c>
      <c r="AB18" s="164" t="s">
        <v>267</v>
      </c>
      <c r="AC18" s="164">
        <v>1</v>
      </c>
    </row>
    <row r="19" spans="2:29" ht="75" x14ac:dyDescent="0.25">
      <c r="B19" s="156" t="s">
        <v>204</v>
      </c>
      <c r="C19" s="164">
        <v>10</v>
      </c>
      <c r="D19" s="164" t="s">
        <v>268</v>
      </c>
      <c r="E19" s="164" t="s">
        <v>241</v>
      </c>
      <c r="F19" s="164" t="s">
        <v>280</v>
      </c>
      <c r="G19" s="164" t="s">
        <v>270</v>
      </c>
      <c r="H19" s="164" t="s">
        <v>281</v>
      </c>
      <c r="I19" s="164" t="s">
        <v>282</v>
      </c>
      <c r="J19" s="164" t="s">
        <v>225</v>
      </c>
      <c r="K19" s="164">
        <v>2.6</v>
      </c>
      <c r="L19" s="164" t="s">
        <v>241</v>
      </c>
      <c r="M19" s="164">
        <v>0</v>
      </c>
      <c r="N19" s="164">
        <v>0</v>
      </c>
      <c r="O19" s="164">
        <v>1</v>
      </c>
      <c r="P19" s="164">
        <v>0</v>
      </c>
      <c r="Q19" s="164">
        <v>0</v>
      </c>
      <c r="R19" s="164">
        <v>1</v>
      </c>
      <c r="S19" s="164">
        <v>0</v>
      </c>
      <c r="T19" s="164">
        <v>0</v>
      </c>
      <c r="U19" s="164">
        <v>1</v>
      </c>
      <c r="V19" s="164">
        <v>0</v>
      </c>
      <c r="W19" s="164">
        <v>0</v>
      </c>
      <c r="X19" s="164">
        <v>340</v>
      </c>
      <c r="Y19" s="164"/>
      <c r="Z19" s="164" t="s">
        <v>283</v>
      </c>
      <c r="AA19" s="164" t="s">
        <v>229</v>
      </c>
      <c r="AB19" s="164" t="s">
        <v>230</v>
      </c>
      <c r="AC19" s="164">
        <v>0</v>
      </c>
    </row>
    <row r="20" spans="2:29" ht="90" x14ac:dyDescent="0.25">
      <c r="B20" s="156" t="s">
        <v>204</v>
      </c>
      <c r="C20" s="164">
        <v>11</v>
      </c>
      <c r="D20" s="164" t="s">
        <v>268</v>
      </c>
      <c r="E20" s="164" t="s">
        <v>241</v>
      </c>
      <c r="F20" s="164" t="s">
        <v>284</v>
      </c>
      <c r="G20" s="164" t="s">
        <v>270</v>
      </c>
      <c r="H20" s="164" t="s">
        <v>285</v>
      </c>
      <c r="I20" s="164" t="s">
        <v>286</v>
      </c>
      <c r="J20" s="164" t="s">
        <v>225</v>
      </c>
      <c r="K20" s="164">
        <v>0.5</v>
      </c>
      <c r="L20" s="164" t="s">
        <v>241</v>
      </c>
      <c r="M20" s="164">
        <v>0</v>
      </c>
      <c r="N20" s="164">
        <v>0</v>
      </c>
      <c r="O20" s="164">
        <v>1</v>
      </c>
      <c r="P20" s="164">
        <v>0</v>
      </c>
      <c r="Q20" s="164">
        <v>0</v>
      </c>
      <c r="R20" s="164">
        <v>1</v>
      </c>
      <c r="S20" s="164">
        <v>0</v>
      </c>
      <c r="T20" s="164">
        <v>0</v>
      </c>
      <c r="U20" s="164">
        <v>1</v>
      </c>
      <c r="V20" s="164">
        <v>0</v>
      </c>
      <c r="W20" s="164">
        <v>0</v>
      </c>
      <c r="X20" s="164">
        <v>47</v>
      </c>
      <c r="Y20" s="164"/>
      <c r="Z20" s="164" t="s">
        <v>287</v>
      </c>
      <c r="AA20" s="164" t="s">
        <v>229</v>
      </c>
      <c r="AB20" s="164" t="s">
        <v>230</v>
      </c>
      <c r="AC20" s="164">
        <v>0</v>
      </c>
    </row>
    <row r="21" spans="2:29" ht="409.5" x14ac:dyDescent="0.25">
      <c r="B21" s="156" t="s">
        <v>204</v>
      </c>
      <c r="C21" s="164">
        <v>12</v>
      </c>
      <c r="D21" s="164" t="s">
        <v>261</v>
      </c>
      <c r="E21" s="164" t="s">
        <v>241</v>
      </c>
      <c r="F21" s="164" t="s">
        <v>288</v>
      </c>
      <c r="G21" s="164" t="s">
        <v>213</v>
      </c>
      <c r="H21" s="164" t="s">
        <v>289</v>
      </c>
      <c r="I21" s="164" t="s">
        <v>290</v>
      </c>
      <c r="J21" s="164" t="s">
        <v>225</v>
      </c>
      <c r="K21" s="164">
        <v>0.93</v>
      </c>
      <c r="L21" s="164" t="s">
        <v>291</v>
      </c>
      <c r="M21" s="164">
        <v>0</v>
      </c>
      <c r="N21" s="164" t="s">
        <v>292</v>
      </c>
      <c r="O21" s="164">
        <v>210</v>
      </c>
      <c r="P21" s="164">
        <v>0</v>
      </c>
      <c r="Q21" s="164">
        <v>1</v>
      </c>
      <c r="R21" s="164">
        <v>209</v>
      </c>
      <c r="S21" s="164">
        <v>0</v>
      </c>
      <c r="T21" s="164">
        <v>0</v>
      </c>
      <c r="U21" s="164">
        <v>18</v>
      </c>
      <c r="V21" s="164">
        <v>192</v>
      </c>
      <c r="W21" s="164">
        <v>0</v>
      </c>
      <c r="X21" s="164">
        <v>0</v>
      </c>
      <c r="Y21" s="164"/>
      <c r="Z21" s="164" t="s">
        <v>287</v>
      </c>
      <c r="AA21" s="164" t="s">
        <v>220</v>
      </c>
      <c r="AB21" s="164" t="s">
        <v>293</v>
      </c>
      <c r="AC21" s="164">
        <v>0</v>
      </c>
    </row>
    <row r="22" spans="2:29" ht="75" x14ac:dyDescent="0.25">
      <c r="B22" s="156" t="s">
        <v>204</v>
      </c>
      <c r="C22" s="164">
        <v>13</v>
      </c>
      <c r="D22" s="164" t="s">
        <v>294</v>
      </c>
      <c r="E22" s="164" t="s">
        <v>232</v>
      </c>
      <c r="F22" s="164" t="s">
        <v>295</v>
      </c>
      <c r="G22" s="164" t="s">
        <v>213</v>
      </c>
      <c r="H22" s="164" t="s">
        <v>296</v>
      </c>
      <c r="I22" s="164" t="s">
        <v>297</v>
      </c>
      <c r="J22" s="164" t="s">
        <v>225</v>
      </c>
      <c r="K22" s="164">
        <v>0.33</v>
      </c>
      <c r="L22" s="164" t="s">
        <v>298</v>
      </c>
      <c r="M22" s="164">
        <v>0</v>
      </c>
      <c r="N22" s="164" t="s">
        <v>299</v>
      </c>
      <c r="O22" s="164">
        <v>36</v>
      </c>
      <c r="P22" s="164">
        <v>1</v>
      </c>
      <c r="Q22" s="164">
        <v>6</v>
      </c>
      <c r="R22" s="164">
        <v>29</v>
      </c>
      <c r="S22" s="164">
        <v>0</v>
      </c>
      <c r="T22" s="164">
        <v>0</v>
      </c>
      <c r="U22" s="164">
        <v>1</v>
      </c>
      <c r="V22" s="164">
        <v>35</v>
      </c>
      <c r="W22" s="164">
        <v>0</v>
      </c>
      <c r="X22" s="164">
        <v>0</v>
      </c>
      <c r="Y22" s="164"/>
      <c r="Z22" s="164" t="s">
        <v>300</v>
      </c>
      <c r="AA22" s="164" t="s">
        <v>220</v>
      </c>
      <c r="AB22" s="164" t="s">
        <v>230</v>
      </c>
      <c r="AC22" s="164">
        <v>0</v>
      </c>
    </row>
    <row r="23" spans="2:29" ht="210" x14ac:dyDescent="0.25">
      <c r="B23" s="156" t="s">
        <v>204</v>
      </c>
      <c r="C23" s="164">
        <v>14</v>
      </c>
      <c r="D23" s="164" t="s">
        <v>261</v>
      </c>
      <c r="E23" s="164" t="s">
        <v>241</v>
      </c>
      <c r="F23" s="164" t="s">
        <v>301</v>
      </c>
      <c r="G23" s="164" t="s">
        <v>213</v>
      </c>
      <c r="H23" s="164" t="s">
        <v>302</v>
      </c>
      <c r="I23" s="164" t="s">
        <v>303</v>
      </c>
      <c r="J23" s="164" t="s">
        <v>225</v>
      </c>
      <c r="K23" s="164">
        <v>0.5</v>
      </c>
      <c r="L23" s="164" t="s">
        <v>304</v>
      </c>
      <c r="M23" s="164">
        <v>0</v>
      </c>
      <c r="N23" s="164">
        <v>0</v>
      </c>
      <c r="O23" s="164">
        <v>140</v>
      </c>
      <c r="P23" s="164">
        <v>0</v>
      </c>
      <c r="Q23" s="164">
        <v>0</v>
      </c>
      <c r="R23" s="164">
        <v>140</v>
      </c>
      <c r="S23" s="164">
        <v>0</v>
      </c>
      <c r="T23" s="164">
        <v>0</v>
      </c>
      <c r="U23" s="164">
        <v>0</v>
      </c>
      <c r="V23" s="164">
        <v>140</v>
      </c>
      <c r="W23" s="164">
        <v>0</v>
      </c>
      <c r="X23" s="164">
        <v>0</v>
      </c>
      <c r="Y23" s="164"/>
      <c r="Z23" s="164" t="s">
        <v>305</v>
      </c>
      <c r="AA23" s="164" t="s">
        <v>220</v>
      </c>
      <c r="AB23" s="164" t="s">
        <v>293</v>
      </c>
      <c r="AC23" s="164">
        <v>0</v>
      </c>
    </row>
    <row r="24" spans="2:29" ht="409.5" x14ac:dyDescent="0.25">
      <c r="B24" s="156" t="s">
        <v>204</v>
      </c>
      <c r="C24" s="164">
        <v>15</v>
      </c>
      <c r="D24" s="164" t="s">
        <v>231</v>
      </c>
      <c r="E24" s="164" t="s">
        <v>241</v>
      </c>
      <c r="F24" s="164" t="s">
        <v>306</v>
      </c>
      <c r="G24" s="164" t="s">
        <v>307</v>
      </c>
      <c r="H24" s="164" t="s">
        <v>308</v>
      </c>
      <c r="I24" s="164" t="s">
        <v>309</v>
      </c>
      <c r="J24" s="164" t="s">
        <v>225</v>
      </c>
      <c r="K24" s="164">
        <v>4.9665999999999997</v>
      </c>
      <c r="L24" s="164" t="s">
        <v>310</v>
      </c>
      <c r="M24" s="164" t="s">
        <v>310</v>
      </c>
      <c r="N24" s="164">
        <v>0</v>
      </c>
      <c r="O24" s="164">
        <v>15</v>
      </c>
      <c r="P24" s="164">
        <v>0</v>
      </c>
      <c r="Q24" s="164">
        <v>11</v>
      </c>
      <c r="R24" s="164">
        <v>4</v>
      </c>
      <c r="S24" s="164">
        <v>0</v>
      </c>
      <c r="T24" s="164">
        <v>0</v>
      </c>
      <c r="U24" s="164">
        <v>0</v>
      </c>
      <c r="V24" s="164">
        <v>15</v>
      </c>
      <c r="W24" s="164">
        <v>0</v>
      </c>
      <c r="X24" s="164">
        <v>0</v>
      </c>
      <c r="Y24" s="164"/>
      <c r="Z24" s="164" t="s">
        <v>311</v>
      </c>
      <c r="AA24" s="164" t="s">
        <v>312</v>
      </c>
      <c r="AB24" s="164" t="s">
        <v>230</v>
      </c>
      <c r="AC24" s="164">
        <v>0</v>
      </c>
    </row>
    <row r="25" spans="2:29" ht="360" x14ac:dyDescent="0.25">
      <c r="B25" s="156" t="s">
        <v>204</v>
      </c>
      <c r="C25" s="164">
        <v>16</v>
      </c>
      <c r="D25" s="164" t="s">
        <v>210</v>
      </c>
      <c r="E25" s="164" t="s">
        <v>241</v>
      </c>
      <c r="F25" s="164" t="s">
        <v>313</v>
      </c>
      <c r="G25" s="164" t="s">
        <v>213</v>
      </c>
      <c r="H25" s="164" t="s">
        <v>314</v>
      </c>
      <c r="I25" s="164" t="s">
        <v>315</v>
      </c>
      <c r="J25" s="164" t="s">
        <v>216</v>
      </c>
      <c r="K25" s="164">
        <v>4.0999999999999996</v>
      </c>
      <c r="L25" s="164" t="s">
        <v>316</v>
      </c>
      <c r="M25" s="164">
        <v>0</v>
      </c>
      <c r="N25" s="164">
        <v>0</v>
      </c>
      <c r="O25" s="164">
        <v>17</v>
      </c>
      <c r="P25" s="164">
        <v>0</v>
      </c>
      <c r="Q25" s="164">
        <v>0</v>
      </c>
      <c r="R25" s="164">
        <v>17</v>
      </c>
      <c r="S25" s="164">
        <v>0</v>
      </c>
      <c r="T25" s="164">
        <v>0</v>
      </c>
      <c r="U25" s="164">
        <v>17</v>
      </c>
      <c r="V25" s="164">
        <v>0</v>
      </c>
      <c r="W25" s="164">
        <v>0</v>
      </c>
      <c r="X25" s="164">
        <v>286.38</v>
      </c>
      <c r="Y25" s="164"/>
      <c r="Z25" s="164" t="s">
        <v>317</v>
      </c>
      <c r="AA25" s="164" t="s">
        <v>318</v>
      </c>
      <c r="AB25" s="164" t="s">
        <v>319</v>
      </c>
      <c r="AC25" s="164">
        <v>0</v>
      </c>
    </row>
    <row r="26" spans="2:29" ht="285" x14ac:dyDescent="0.25">
      <c r="B26" s="156" t="s">
        <v>204</v>
      </c>
      <c r="C26" s="164">
        <v>17</v>
      </c>
      <c r="D26" s="164" t="s">
        <v>261</v>
      </c>
      <c r="E26" s="164" t="s">
        <v>241</v>
      </c>
      <c r="F26" s="164" t="s">
        <v>320</v>
      </c>
      <c r="G26" s="164" t="s">
        <v>213</v>
      </c>
      <c r="H26" s="164" t="s">
        <v>321</v>
      </c>
      <c r="I26" s="164" t="s">
        <v>322</v>
      </c>
      <c r="J26" s="164" t="s">
        <v>216</v>
      </c>
      <c r="K26" s="164">
        <v>0.75</v>
      </c>
      <c r="L26" s="164" t="s">
        <v>323</v>
      </c>
      <c r="M26" s="164" t="s">
        <v>324</v>
      </c>
      <c r="N26" s="164" t="s">
        <v>325</v>
      </c>
      <c r="O26" s="164">
        <v>257</v>
      </c>
      <c r="P26" s="164">
        <v>0</v>
      </c>
      <c r="Q26" s="164">
        <v>7</v>
      </c>
      <c r="R26" s="164">
        <v>250</v>
      </c>
      <c r="S26" s="164">
        <v>0</v>
      </c>
      <c r="T26" s="164">
        <v>0</v>
      </c>
      <c r="U26" s="164">
        <v>5</v>
      </c>
      <c r="V26" s="164">
        <v>252</v>
      </c>
      <c r="W26" s="164">
        <v>0</v>
      </c>
      <c r="X26" s="164">
        <v>0</v>
      </c>
      <c r="Y26" s="164"/>
      <c r="Z26" s="164">
        <v>0</v>
      </c>
      <c r="AA26" s="164" t="s">
        <v>259</v>
      </c>
      <c r="AB26" s="164" t="s">
        <v>326</v>
      </c>
      <c r="AC26" s="164">
        <v>0</v>
      </c>
    </row>
    <row r="27" spans="2:29" ht="360" x14ac:dyDescent="0.25">
      <c r="B27" s="156" t="s">
        <v>204</v>
      </c>
      <c r="C27" s="164">
        <v>18</v>
      </c>
      <c r="D27" s="164" t="s">
        <v>210</v>
      </c>
      <c r="E27" s="164" t="s">
        <v>241</v>
      </c>
      <c r="F27" s="164" t="s">
        <v>327</v>
      </c>
      <c r="G27" s="164" t="s">
        <v>213</v>
      </c>
      <c r="H27" s="164" t="s">
        <v>328</v>
      </c>
      <c r="I27" s="164" t="s">
        <v>329</v>
      </c>
      <c r="J27" s="164" t="s">
        <v>216</v>
      </c>
      <c r="K27" s="164">
        <v>3.2829999999999999</v>
      </c>
      <c r="L27" s="164" t="s">
        <v>330</v>
      </c>
      <c r="M27" s="164">
        <v>0</v>
      </c>
      <c r="N27" s="164">
        <v>0</v>
      </c>
      <c r="O27" s="164">
        <v>14</v>
      </c>
      <c r="P27" s="164">
        <v>0</v>
      </c>
      <c r="Q27" s="164">
        <v>0</v>
      </c>
      <c r="R27" s="164">
        <v>14</v>
      </c>
      <c r="S27" s="164">
        <v>0</v>
      </c>
      <c r="T27" s="164">
        <v>0</v>
      </c>
      <c r="U27" s="164">
        <v>14</v>
      </c>
      <c r="V27" s="164">
        <v>0</v>
      </c>
      <c r="W27" s="164">
        <v>0</v>
      </c>
      <c r="X27" s="164">
        <v>1088</v>
      </c>
      <c r="Y27" s="164"/>
      <c r="Z27" s="164" t="s">
        <v>331</v>
      </c>
      <c r="AA27" s="164" t="s">
        <v>332</v>
      </c>
      <c r="AB27" s="164" t="s">
        <v>319</v>
      </c>
      <c r="AC27" s="164">
        <v>0</v>
      </c>
    </row>
    <row r="28" spans="2:29" ht="409.5" x14ac:dyDescent="0.25">
      <c r="B28" s="156" t="s">
        <v>204</v>
      </c>
      <c r="C28" s="164">
        <v>19</v>
      </c>
      <c r="D28" s="164" t="s">
        <v>210</v>
      </c>
      <c r="E28" s="164" t="s">
        <v>241</v>
      </c>
      <c r="F28" s="164" t="s">
        <v>333</v>
      </c>
      <c r="G28" s="164" t="s">
        <v>213</v>
      </c>
      <c r="H28" s="164" t="s">
        <v>334</v>
      </c>
      <c r="I28" s="164" t="s">
        <v>335</v>
      </c>
      <c r="J28" s="164" t="s">
        <v>216</v>
      </c>
      <c r="K28" s="164" t="s">
        <v>336</v>
      </c>
      <c r="L28" s="164" t="s">
        <v>337</v>
      </c>
      <c r="M28" s="164">
        <v>0</v>
      </c>
      <c r="N28" s="164">
        <v>0</v>
      </c>
      <c r="O28" s="164">
        <v>20</v>
      </c>
      <c r="P28" s="164">
        <v>0</v>
      </c>
      <c r="Q28" s="164">
        <v>0</v>
      </c>
      <c r="R28" s="164">
        <v>20</v>
      </c>
      <c r="S28" s="164">
        <v>0</v>
      </c>
      <c r="T28" s="164">
        <v>0</v>
      </c>
      <c r="U28" s="164">
        <v>20</v>
      </c>
      <c r="V28" s="164">
        <v>0</v>
      </c>
      <c r="W28" s="164">
        <v>0</v>
      </c>
      <c r="X28" s="164">
        <v>433</v>
      </c>
      <c r="Y28" s="164"/>
      <c r="Z28" s="164" t="s">
        <v>338</v>
      </c>
      <c r="AA28" s="164" t="s">
        <v>339</v>
      </c>
      <c r="AB28" s="164" t="s">
        <v>230</v>
      </c>
      <c r="AC28" s="164">
        <v>1</v>
      </c>
    </row>
    <row r="29" spans="2:29" ht="360" x14ac:dyDescent="0.25">
      <c r="B29" s="156" t="s">
        <v>204</v>
      </c>
      <c r="C29" s="164">
        <v>20</v>
      </c>
      <c r="D29" s="164" t="s">
        <v>210</v>
      </c>
      <c r="E29" s="164" t="s">
        <v>241</v>
      </c>
      <c r="F29" s="164" t="s">
        <v>327</v>
      </c>
      <c r="G29" s="164" t="s">
        <v>213</v>
      </c>
      <c r="H29" s="164" t="s">
        <v>340</v>
      </c>
      <c r="I29" s="164" t="s">
        <v>341</v>
      </c>
      <c r="J29" s="164" t="s">
        <v>216</v>
      </c>
      <c r="K29" s="164" t="s">
        <v>342</v>
      </c>
      <c r="L29" s="164" t="s">
        <v>330</v>
      </c>
      <c r="M29" s="164">
        <v>0</v>
      </c>
      <c r="N29" s="164">
        <v>0</v>
      </c>
      <c r="O29" s="164">
        <v>14</v>
      </c>
      <c r="P29" s="164">
        <v>0</v>
      </c>
      <c r="Q29" s="164">
        <v>0</v>
      </c>
      <c r="R29" s="164">
        <v>14</v>
      </c>
      <c r="S29" s="164">
        <v>0</v>
      </c>
      <c r="T29" s="164">
        <v>0</v>
      </c>
      <c r="U29" s="164">
        <v>14</v>
      </c>
      <c r="V29" s="164">
        <v>0</v>
      </c>
      <c r="W29" s="164">
        <v>0</v>
      </c>
      <c r="X29" s="164">
        <v>1117</v>
      </c>
      <c r="Y29" s="164"/>
      <c r="Z29" s="164" t="s">
        <v>343</v>
      </c>
      <c r="AA29" s="164" t="s">
        <v>312</v>
      </c>
      <c r="AB29" s="164" t="s">
        <v>230</v>
      </c>
      <c r="AC29" s="164">
        <v>0</v>
      </c>
    </row>
    <row r="30" spans="2:29" ht="105" x14ac:dyDescent="0.25">
      <c r="B30" s="156" t="s">
        <v>204</v>
      </c>
      <c r="C30" s="164">
        <v>21</v>
      </c>
      <c r="D30" s="164" t="s">
        <v>231</v>
      </c>
      <c r="E30" s="164" t="s">
        <v>241</v>
      </c>
      <c r="F30" s="164" t="s">
        <v>344</v>
      </c>
      <c r="G30" s="164" t="s">
        <v>213</v>
      </c>
      <c r="H30" s="164" t="s">
        <v>345</v>
      </c>
      <c r="I30" s="164" t="s">
        <v>346</v>
      </c>
      <c r="J30" s="164" t="s">
        <v>225</v>
      </c>
      <c r="K30" s="164">
        <v>12.466659999999999</v>
      </c>
      <c r="L30" s="164" t="s">
        <v>347</v>
      </c>
      <c r="M30" s="164"/>
      <c r="N30" s="164">
        <v>0</v>
      </c>
      <c r="O30" s="164">
        <v>2</v>
      </c>
      <c r="P30" s="164">
        <v>0</v>
      </c>
      <c r="Q30" s="164">
        <v>0</v>
      </c>
      <c r="R30" s="164">
        <v>2</v>
      </c>
      <c r="S30" s="164">
        <v>0</v>
      </c>
      <c r="T30" s="164">
        <v>0</v>
      </c>
      <c r="U30" s="164">
        <v>0</v>
      </c>
      <c r="V30" s="164">
        <v>2</v>
      </c>
      <c r="W30" s="164">
        <v>0</v>
      </c>
      <c r="X30" s="164">
        <v>0</v>
      </c>
      <c r="Y30" s="164"/>
      <c r="Z30" s="164" t="s">
        <v>348</v>
      </c>
      <c r="AA30" s="164" t="s">
        <v>349</v>
      </c>
      <c r="AB30" s="164" t="s">
        <v>350</v>
      </c>
      <c r="AC30" s="164">
        <v>0</v>
      </c>
    </row>
    <row r="31" spans="2:29" ht="285" x14ac:dyDescent="0.25">
      <c r="B31" s="156" t="s">
        <v>204</v>
      </c>
      <c r="C31" s="164">
        <v>22</v>
      </c>
      <c r="D31" s="164" t="s">
        <v>231</v>
      </c>
      <c r="E31" s="164" t="s">
        <v>241</v>
      </c>
      <c r="F31" s="164" t="s">
        <v>351</v>
      </c>
      <c r="G31" s="164" t="s">
        <v>307</v>
      </c>
      <c r="H31" s="164" t="s">
        <v>352</v>
      </c>
      <c r="I31" s="164" t="s">
        <v>353</v>
      </c>
      <c r="J31" s="164" t="s">
        <v>225</v>
      </c>
      <c r="K31" s="164">
        <v>2.2010000000000001</v>
      </c>
      <c r="L31" s="164" t="s">
        <v>354</v>
      </c>
      <c r="M31" s="164"/>
      <c r="N31" s="164">
        <v>0</v>
      </c>
      <c r="O31" s="164">
        <v>10</v>
      </c>
      <c r="P31" s="164">
        <v>0</v>
      </c>
      <c r="Q31" s="164">
        <v>0</v>
      </c>
      <c r="R31" s="164">
        <v>10</v>
      </c>
      <c r="S31" s="164">
        <v>0</v>
      </c>
      <c r="T31" s="164">
        <v>0</v>
      </c>
      <c r="U31" s="164">
        <v>0</v>
      </c>
      <c r="V31" s="164">
        <v>10</v>
      </c>
      <c r="W31" s="164">
        <v>0</v>
      </c>
      <c r="X31" s="164">
        <v>0</v>
      </c>
      <c r="Y31" s="164"/>
      <c r="Z31" s="164" t="s">
        <v>355</v>
      </c>
      <c r="AA31" s="164" t="s">
        <v>312</v>
      </c>
      <c r="AB31" s="164" t="s">
        <v>350</v>
      </c>
      <c r="AC31" s="164">
        <v>0</v>
      </c>
    </row>
    <row r="32" spans="2:29" ht="90" x14ac:dyDescent="0.25">
      <c r="B32" s="156" t="s">
        <v>204</v>
      </c>
      <c r="C32" s="164">
        <v>23</v>
      </c>
      <c r="D32" s="164" t="s">
        <v>356</v>
      </c>
      <c r="E32" s="164" t="s">
        <v>249</v>
      </c>
      <c r="F32" s="164" t="s">
        <v>357</v>
      </c>
      <c r="G32" s="164" t="s">
        <v>213</v>
      </c>
      <c r="H32" s="164" t="s">
        <v>358</v>
      </c>
      <c r="I32" s="164" t="s">
        <v>359</v>
      </c>
      <c r="J32" s="164" t="s">
        <v>225</v>
      </c>
      <c r="K32" s="164">
        <v>2</v>
      </c>
      <c r="L32" s="164" t="s">
        <v>360</v>
      </c>
      <c r="M32" s="164">
        <v>0</v>
      </c>
      <c r="N32" s="164">
        <v>0</v>
      </c>
      <c r="O32" s="164">
        <v>607</v>
      </c>
      <c r="P32" s="164">
        <v>0</v>
      </c>
      <c r="Q32" s="164">
        <v>0</v>
      </c>
      <c r="R32" s="164">
        <v>605</v>
      </c>
      <c r="S32" s="164">
        <v>0</v>
      </c>
      <c r="T32" s="164">
        <v>0</v>
      </c>
      <c r="U32" s="164">
        <v>0</v>
      </c>
      <c r="V32" s="164">
        <v>605</v>
      </c>
      <c r="W32" s="164">
        <v>2</v>
      </c>
      <c r="X32" s="164">
        <v>153.1</v>
      </c>
      <c r="Y32" s="164"/>
      <c r="Z32" s="164" t="s">
        <v>361</v>
      </c>
      <c r="AA32" s="164" t="s">
        <v>229</v>
      </c>
      <c r="AB32" s="164" t="s">
        <v>362</v>
      </c>
      <c r="AC32" s="164">
        <v>0</v>
      </c>
    </row>
    <row r="33" spans="2:29" ht="135" x14ac:dyDescent="0.25">
      <c r="B33" s="156" t="s">
        <v>204</v>
      </c>
      <c r="C33" s="164">
        <v>24</v>
      </c>
      <c r="D33" s="164" t="s">
        <v>294</v>
      </c>
      <c r="E33" s="164" t="s">
        <v>241</v>
      </c>
      <c r="F33" s="164" t="s">
        <v>363</v>
      </c>
      <c r="G33" s="164" t="s">
        <v>307</v>
      </c>
      <c r="H33" s="164" t="s">
        <v>364</v>
      </c>
      <c r="I33" s="164" t="s">
        <v>365</v>
      </c>
      <c r="J33" s="164" t="s">
        <v>216</v>
      </c>
      <c r="K33" s="164">
        <v>0.78</v>
      </c>
      <c r="L33" s="164" t="s">
        <v>366</v>
      </c>
      <c r="M33" s="164">
        <v>0</v>
      </c>
      <c r="N33" s="164" t="s">
        <v>367</v>
      </c>
      <c r="O33" s="164">
        <v>57</v>
      </c>
      <c r="P33" s="164">
        <v>0</v>
      </c>
      <c r="Q33" s="164">
        <v>57</v>
      </c>
      <c r="R33" s="164">
        <v>0</v>
      </c>
      <c r="S33" s="164">
        <v>0</v>
      </c>
      <c r="T33" s="164">
        <v>0</v>
      </c>
      <c r="U33" s="164">
        <v>0</v>
      </c>
      <c r="V33" s="164">
        <v>57</v>
      </c>
      <c r="W33" s="164">
        <v>0</v>
      </c>
      <c r="X33" s="164">
        <v>0</v>
      </c>
      <c r="Y33" s="164"/>
      <c r="Z33" s="164" t="s">
        <v>368</v>
      </c>
      <c r="AA33" s="164" t="s">
        <v>318</v>
      </c>
      <c r="AB33" s="164" t="s">
        <v>274</v>
      </c>
      <c r="AC33" s="164">
        <v>0</v>
      </c>
    </row>
    <row r="34" spans="2:29" ht="120" x14ac:dyDescent="0.25">
      <c r="B34" s="156" t="s">
        <v>204</v>
      </c>
      <c r="C34" s="164">
        <v>25</v>
      </c>
      <c r="D34" s="164" t="s">
        <v>294</v>
      </c>
      <c r="E34" s="164" t="s">
        <v>369</v>
      </c>
      <c r="F34" s="164" t="s">
        <v>370</v>
      </c>
      <c r="G34" s="164" t="s">
        <v>213</v>
      </c>
      <c r="H34" s="164" t="s">
        <v>371</v>
      </c>
      <c r="I34" s="164" t="s">
        <v>372</v>
      </c>
      <c r="J34" s="164" t="s">
        <v>216</v>
      </c>
      <c r="K34" s="164">
        <v>9.43</v>
      </c>
      <c r="L34" s="164" t="s">
        <v>373</v>
      </c>
      <c r="M34" s="164">
        <v>0</v>
      </c>
      <c r="N34" s="164" t="s">
        <v>374</v>
      </c>
      <c r="O34" s="164">
        <v>8</v>
      </c>
      <c r="P34" s="164">
        <v>0</v>
      </c>
      <c r="Q34" s="164">
        <v>1</v>
      </c>
      <c r="R34" s="164">
        <v>7</v>
      </c>
      <c r="S34" s="164">
        <v>0</v>
      </c>
      <c r="T34" s="164">
        <v>0</v>
      </c>
      <c r="U34" s="164">
        <v>8</v>
      </c>
      <c r="V34" s="164">
        <v>0</v>
      </c>
      <c r="W34" s="164">
        <v>0</v>
      </c>
      <c r="X34" s="164">
        <v>0</v>
      </c>
      <c r="Y34" s="164"/>
      <c r="Z34" s="164" t="s">
        <v>375</v>
      </c>
      <c r="AA34" s="164" t="s">
        <v>312</v>
      </c>
      <c r="AB34" s="164" t="s">
        <v>230</v>
      </c>
      <c r="AC34" s="164">
        <v>0</v>
      </c>
    </row>
    <row r="35" spans="2:29" ht="180" x14ac:dyDescent="0.25">
      <c r="B35" s="156" t="s">
        <v>204</v>
      </c>
      <c r="C35" s="164">
        <v>26</v>
      </c>
      <c r="D35" s="164" t="s">
        <v>231</v>
      </c>
      <c r="E35" s="164" t="s">
        <v>211</v>
      </c>
      <c r="F35" s="164" t="s">
        <v>376</v>
      </c>
      <c r="G35" s="164" t="s">
        <v>213</v>
      </c>
      <c r="H35" s="164" t="s">
        <v>377</v>
      </c>
      <c r="I35" s="164" t="s">
        <v>378</v>
      </c>
      <c r="J35" s="164" t="s">
        <v>225</v>
      </c>
      <c r="K35" s="164">
        <v>1.9665999999999999</v>
      </c>
      <c r="L35" s="164" t="s">
        <v>379</v>
      </c>
      <c r="M35" s="164"/>
      <c r="N35" s="164">
        <v>0</v>
      </c>
      <c r="O35" s="164">
        <v>8</v>
      </c>
      <c r="P35" s="164">
        <v>0</v>
      </c>
      <c r="Q35" s="164">
        <v>0</v>
      </c>
      <c r="R35" s="164">
        <v>8</v>
      </c>
      <c r="S35" s="164">
        <v>0</v>
      </c>
      <c r="T35" s="164">
        <v>0</v>
      </c>
      <c r="U35" s="164">
        <v>0</v>
      </c>
      <c r="V35" s="164">
        <v>8</v>
      </c>
      <c r="W35" s="164">
        <v>0</v>
      </c>
      <c r="X35" s="164">
        <v>0</v>
      </c>
      <c r="Y35" s="164"/>
      <c r="Z35" s="164" t="s">
        <v>380</v>
      </c>
      <c r="AA35" s="164" t="s">
        <v>381</v>
      </c>
      <c r="AB35" s="164" t="s">
        <v>260</v>
      </c>
      <c r="AC35" s="164">
        <v>0</v>
      </c>
    </row>
    <row r="36" spans="2:29" ht="330" x14ac:dyDescent="0.25">
      <c r="B36" s="156" t="s">
        <v>204</v>
      </c>
      <c r="C36" s="164">
        <v>27</v>
      </c>
      <c r="D36" s="164" t="s">
        <v>231</v>
      </c>
      <c r="E36" s="164" t="s">
        <v>241</v>
      </c>
      <c r="F36" s="164" t="s">
        <v>382</v>
      </c>
      <c r="G36" s="164" t="s">
        <v>307</v>
      </c>
      <c r="H36" s="164" t="s">
        <v>383</v>
      </c>
      <c r="I36" s="164" t="s">
        <v>384</v>
      </c>
      <c r="J36" s="164" t="s">
        <v>225</v>
      </c>
      <c r="K36" s="164">
        <v>0.86660000000000004</v>
      </c>
      <c r="L36" s="164" t="s">
        <v>385</v>
      </c>
      <c r="M36" s="164" t="s">
        <v>386</v>
      </c>
      <c r="N36" s="164">
        <v>0</v>
      </c>
      <c r="O36" s="164">
        <v>10</v>
      </c>
      <c r="P36" s="164">
        <v>0</v>
      </c>
      <c r="Q36" s="164">
        <v>2</v>
      </c>
      <c r="R36" s="164">
        <v>8</v>
      </c>
      <c r="S36" s="164">
        <v>0</v>
      </c>
      <c r="T36" s="164">
        <v>0</v>
      </c>
      <c r="U36" s="164">
        <v>0</v>
      </c>
      <c r="V36" s="164">
        <v>10</v>
      </c>
      <c r="W36" s="164">
        <v>0</v>
      </c>
      <c r="X36" s="164">
        <v>0</v>
      </c>
      <c r="Y36" s="164"/>
      <c r="Z36" s="164" t="s">
        <v>387</v>
      </c>
      <c r="AA36" s="164" t="s">
        <v>229</v>
      </c>
      <c r="AB36" s="164" t="s">
        <v>350</v>
      </c>
      <c r="AC36" s="164">
        <v>0</v>
      </c>
    </row>
    <row r="37" spans="2:29" ht="255" x14ac:dyDescent="0.25">
      <c r="B37" s="156" t="s">
        <v>204</v>
      </c>
      <c r="C37" s="164">
        <v>28</v>
      </c>
      <c r="D37" s="164" t="s">
        <v>231</v>
      </c>
      <c r="E37" s="164" t="s">
        <v>241</v>
      </c>
      <c r="F37" s="164" t="s">
        <v>388</v>
      </c>
      <c r="G37" s="164" t="s">
        <v>389</v>
      </c>
      <c r="H37" s="164" t="s">
        <v>390</v>
      </c>
      <c r="I37" s="164" t="s">
        <v>391</v>
      </c>
      <c r="J37" s="164" t="s">
        <v>225</v>
      </c>
      <c r="K37" s="164" t="s">
        <v>392</v>
      </c>
      <c r="L37" s="164" t="s">
        <v>393</v>
      </c>
      <c r="M37" s="164" t="s">
        <v>394</v>
      </c>
      <c r="N37" s="164"/>
      <c r="O37" s="164">
        <v>9</v>
      </c>
      <c r="P37" s="164">
        <v>0</v>
      </c>
      <c r="Q37" s="164">
        <v>2</v>
      </c>
      <c r="R37" s="164">
        <v>7</v>
      </c>
      <c r="S37" s="164">
        <v>0</v>
      </c>
      <c r="T37" s="164">
        <v>0</v>
      </c>
      <c r="U37" s="164">
        <v>0</v>
      </c>
      <c r="V37" s="164">
        <v>9</v>
      </c>
      <c r="W37" s="164">
        <v>0</v>
      </c>
      <c r="X37" s="164">
        <v>0</v>
      </c>
      <c r="Y37" s="164"/>
      <c r="Z37" s="164" t="s">
        <v>395</v>
      </c>
      <c r="AA37" s="164" t="s">
        <v>349</v>
      </c>
      <c r="AB37" s="164" t="s">
        <v>350</v>
      </c>
      <c r="AC37" s="164">
        <v>0</v>
      </c>
    </row>
    <row r="38" spans="2:29" ht="409.5" x14ac:dyDescent="0.25">
      <c r="B38" s="156" t="s">
        <v>204</v>
      </c>
      <c r="C38" s="164">
        <v>29</v>
      </c>
      <c r="D38" s="164" t="s">
        <v>396</v>
      </c>
      <c r="E38" s="164" t="s">
        <v>241</v>
      </c>
      <c r="F38" s="164" t="s">
        <v>397</v>
      </c>
      <c r="G38" s="164" t="s">
        <v>398</v>
      </c>
      <c r="H38" s="164" t="s">
        <v>390</v>
      </c>
      <c r="I38" s="164" t="s">
        <v>399</v>
      </c>
      <c r="J38" s="164" t="s">
        <v>216</v>
      </c>
      <c r="K38" s="164">
        <v>2.6160000000000001</v>
      </c>
      <c r="L38" s="164" t="s">
        <v>400</v>
      </c>
      <c r="M38" s="164">
        <v>7</v>
      </c>
      <c r="N38" s="164"/>
      <c r="O38" s="164">
        <v>9263</v>
      </c>
      <c r="P38" s="164">
        <v>0</v>
      </c>
      <c r="Q38" s="164">
        <v>7</v>
      </c>
      <c r="R38" s="164">
        <v>9256</v>
      </c>
      <c r="S38" s="164">
        <v>0</v>
      </c>
      <c r="T38" s="164">
        <v>0</v>
      </c>
      <c r="U38" s="164">
        <v>7</v>
      </c>
      <c r="V38" s="164">
        <v>9256</v>
      </c>
      <c r="W38" s="164">
        <v>0</v>
      </c>
      <c r="X38" s="164">
        <v>5262</v>
      </c>
      <c r="Y38" s="164" t="s">
        <v>401</v>
      </c>
      <c r="Z38" s="164" t="s">
        <v>402</v>
      </c>
      <c r="AA38" s="164" t="s">
        <v>349</v>
      </c>
      <c r="AB38" s="164" t="s">
        <v>350</v>
      </c>
      <c r="AC38" s="164">
        <v>0</v>
      </c>
    </row>
    <row r="39" spans="2:29" ht="255" x14ac:dyDescent="0.25">
      <c r="B39" s="156" t="s">
        <v>204</v>
      </c>
      <c r="C39" s="164">
        <v>30</v>
      </c>
      <c r="D39" s="164" t="s">
        <v>231</v>
      </c>
      <c r="E39" s="164" t="s">
        <v>241</v>
      </c>
      <c r="F39" s="164" t="s">
        <v>388</v>
      </c>
      <c r="G39" s="164" t="s">
        <v>389</v>
      </c>
      <c r="H39" s="164" t="s">
        <v>403</v>
      </c>
      <c r="I39" s="164" t="s">
        <v>404</v>
      </c>
      <c r="J39" s="164" t="s">
        <v>216</v>
      </c>
      <c r="K39" s="164" t="s">
        <v>236</v>
      </c>
      <c r="L39" s="164" t="s">
        <v>393</v>
      </c>
      <c r="M39" s="164" t="s">
        <v>394</v>
      </c>
      <c r="N39" s="164"/>
      <c r="O39" s="164">
        <v>9</v>
      </c>
      <c r="P39" s="164">
        <v>0</v>
      </c>
      <c r="Q39" s="164">
        <v>2</v>
      </c>
      <c r="R39" s="164">
        <v>7</v>
      </c>
      <c r="S39" s="164">
        <v>0</v>
      </c>
      <c r="T39" s="164">
        <v>0</v>
      </c>
      <c r="U39" s="164">
        <v>0</v>
      </c>
      <c r="V39" s="164">
        <v>9</v>
      </c>
      <c r="W39" s="164">
        <v>0</v>
      </c>
      <c r="X39" s="164">
        <v>0</v>
      </c>
      <c r="Y39" s="164"/>
      <c r="Z39" s="164" t="s">
        <v>405</v>
      </c>
      <c r="AA39" s="164" t="s">
        <v>349</v>
      </c>
      <c r="AB39" s="164" t="s">
        <v>350</v>
      </c>
      <c r="AC39" s="164">
        <v>0</v>
      </c>
    </row>
    <row r="40" spans="2:29" ht="75" x14ac:dyDescent="0.25">
      <c r="B40" s="156" t="s">
        <v>204</v>
      </c>
      <c r="C40" s="164">
        <v>31</v>
      </c>
      <c r="D40" s="164" t="s">
        <v>268</v>
      </c>
      <c r="E40" s="164" t="s">
        <v>241</v>
      </c>
      <c r="F40" s="164" t="s">
        <v>406</v>
      </c>
      <c r="G40" s="164" t="s">
        <v>270</v>
      </c>
      <c r="H40" s="164" t="s">
        <v>407</v>
      </c>
      <c r="I40" s="164" t="s">
        <v>408</v>
      </c>
      <c r="J40" s="164" t="s">
        <v>225</v>
      </c>
      <c r="K40" s="164">
        <v>8.75</v>
      </c>
      <c r="L40" s="164" t="s">
        <v>241</v>
      </c>
      <c r="M40" s="164">
        <v>0</v>
      </c>
      <c r="N40" s="164"/>
      <c r="O40" s="164">
        <v>1</v>
      </c>
      <c r="P40" s="164">
        <v>0</v>
      </c>
      <c r="Q40" s="164">
        <v>0</v>
      </c>
      <c r="R40" s="164">
        <v>1</v>
      </c>
      <c r="S40" s="164">
        <v>0</v>
      </c>
      <c r="T40" s="164">
        <v>0</v>
      </c>
      <c r="U40" s="164">
        <v>1</v>
      </c>
      <c r="V40" s="164">
        <v>0</v>
      </c>
      <c r="W40" s="164">
        <v>0</v>
      </c>
      <c r="X40" s="164">
        <v>2588</v>
      </c>
      <c r="Y40" s="164"/>
      <c r="Z40" s="164" t="s">
        <v>409</v>
      </c>
      <c r="AA40" s="164" t="s">
        <v>229</v>
      </c>
      <c r="AB40" s="164" t="s">
        <v>230</v>
      </c>
      <c r="AC40" s="164">
        <v>0</v>
      </c>
    </row>
    <row r="41" spans="2:29" ht="409.5" x14ac:dyDescent="0.25">
      <c r="B41" s="156" t="s">
        <v>204</v>
      </c>
      <c r="C41" s="164">
        <v>32</v>
      </c>
      <c r="D41" s="164" t="s">
        <v>410</v>
      </c>
      <c r="E41" s="164" t="s">
        <v>241</v>
      </c>
      <c r="F41" s="164" t="s">
        <v>411</v>
      </c>
      <c r="G41" s="164" t="s">
        <v>213</v>
      </c>
      <c r="H41" s="164" t="s">
        <v>412</v>
      </c>
      <c r="I41" s="164" t="s">
        <v>413</v>
      </c>
      <c r="J41" s="164" t="s">
        <v>225</v>
      </c>
      <c r="K41" s="164">
        <v>0.88300000000000001</v>
      </c>
      <c r="L41" s="164" t="s">
        <v>291</v>
      </c>
      <c r="M41" s="164">
        <v>0</v>
      </c>
      <c r="N41" s="164" t="s">
        <v>292</v>
      </c>
      <c r="O41" s="164">
        <v>210</v>
      </c>
      <c r="P41" s="164">
        <v>0</v>
      </c>
      <c r="Q41" s="164">
        <v>1</v>
      </c>
      <c r="R41" s="164">
        <v>209</v>
      </c>
      <c r="S41" s="164">
        <v>0</v>
      </c>
      <c r="T41" s="164">
        <v>0</v>
      </c>
      <c r="U41" s="164">
        <v>18</v>
      </c>
      <c r="V41" s="164">
        <v>192</v>
      </c>
      <c r="W41" s="164">
        <v>0</v>
      </c>
      <c r="X41" s="164">
        <v>0</v>
      </c>
      <c r="Y41" s="164"/>
      <c r="Z41" s="164" t="s">
        <v>414</v>
      </c>
      <c r="AA41" s="164" t="s">
        <v>229</v>
      </c>
      <c r="AB41" s="164" t="s">
        <v>293</v>
      </c>
      <c r="AC41" s="164">
        <v>0</v>
      </c>
    </row>
    <row r="42" spans="2:29" ht="285" x14ac:dyDescent="0.25">
      <c r="B42" s="156" t="s">
        <v>204</v>
      </c>
      <c r="C42" s="164">
        <v>33</v>
      </c>
      <c r="D42" s="164" t="s">
        <v>231</v>
      </c>
      <c r="E42" s="164" t="s">
        <v>232</v>
      </c>
      <c r="F42" s="164" t="s">
        <v>415</v>
      </c>
      <c r="G42" s="164" t="s">
        <v>213</v>
      </c>
      <c r="H42" s="164" t="s">
        <v>416</v>
      </c>
      <c r="I42" s="164" t="s">
        <v>417</v>
      </c>
      <c r="J42" s="164" t="s">
        <v>225</v>
      </c>
      <c r="K42" s="164" t="s">
        <v>418</v>
      </c>
      <c r="L42" s="164" t="s">
        <v>419</v>
      </c>
      <c r="M42" s="164" t="s">
        <v>420</v>
      </c>
      <c r="N42" s="164"/>
      <c r="O42" s="164">
        <v>10</v>
      </c>
      <c r="P42" s="164">
        <v>0</v>
      </c>
      <c r="Q42" s="164">
        <v>3</v>
      </c>
      <c r="R42" s="164">
        <v>7</v>
      </c>
      <c r="S42" s="164">
        <v>0</v>
      </c>
      <c r="T42" s="164">
        <v>0</v>
      </c>
      <c r="U42" s="164">
        <v>0</v>
      </c>
      <c r="V42" s="164">
        <v>10</v>
      </c>
      <c r="W42" s="164">
        <v>0</v>
      </c>
      <c r="X42" s="164">
        <v>0</v>
      </c>
      <c r="Y42" s="164"/>
      <c r="Z42" s="164" t="s">
        <v>421</v>
      </c>
      <c r="AA42" s="164" t="s">
        <v>422</v>
      </c>
      <c r="AB42" s="164" t="s">
        <v>274</v>
      </c>
      <c r="AC42" s="164">
        <v>0</v>
      </c>
    </row>
    <row r="43" spans="2:29" ht="75" x14ac:dyDescent="0.25">
      <c r="B43" s="156" t="s">
        <v>204</v>
      </c>
      <c r="C43" s="164">
        <v>34</v>
      </c>
      <c r="D43" s="164" t="s">
        <v>396</v>
      </c>
      <c r="E43" s="164" t="s">
        <v>241</v>
      </c>
      <c r="F43" s="164" t="s">
        <v>423</v>
      </c>
      <c r="G43" s="164" t="s">
        <v>213</v>
      </c>
      <c r="H43" s="164" t="s">
        <v>424</v>
      </c>
      <c r="I43" s="164" t="s">
        <v>425</v>
      </c>
      <c r="J43" s="164" t="s">
        <v>216</v>
      </c>
      <c r="K43" s="164">
        <v>0.56599999999999995</v>
      </c>
      <c r="L43" s="164" t="s">
        <v>426</v>
      </c>
      <c r="M43" s="164">
        <v>0</v>
      </c>
      <c r="N43" s="164"/>
      <c r="O43" s="164">
        <v>1</v>
      </c>
      <c r="P43" s="164">
        <v>0</v>
      </c>
      <c r="Q43" s="164">
        <v>0</v>
      </c>
      <c r="R43" s="164">
        <v>1</v>
      </c>
      <c r="S43" s="164">
        <v>0</v>
      </c>
      <c r="T43" s="164">
        <v>0</v>
      </c>
      <c r="U43" s="164">
        <v>0</v>
      </c>
      <c r="V43" s="164">
        <v>1</v>
      </c>
      <c r="W43" s="164">
        <v>0</v>
      </c>
      <c r="X43" s="164">
        <v>1.76</v>
      </c>
      <c r="Y43" s="164"/>
      <c r="Z43" s="164" t="s">
        <v>427</v>
      </c>
      <c r="AA43" s="164" t="s">
        <v>428</v>
      </c>
      <c r="AB43" s="164" t="s">
        <v>429</v>
      </c>
      <c r="AC43" s="164">
        <v>0</v>
      </c>
    </row>
    <row r="44" spans="2:29" ht="45" x14ac:dyDescent="0.25">
      <c r="B44" s="156" t="s">
        <v>204</v>
      </c>
      <c r="C44" s="164">
        <v>35</v>
      </c>
      <c r="D44" s="164" t="s">
        <v>210</v>
      </c>
      <c r="E44" s="164" t="s">
        <v>211</v>
      </c>
      <c r="F44" s="164" t="s">
        <v>430</v>
      </c>
      <c r="G44" s="164" t="s">
        <v>213</v>
      </c>
      <c r="H44" s="164" t="s">
        <v>431</v>
      </c>
      <c r="I44" s="164" t="s">
        <v>432</v>
      </c>
      <c r="J44" s="164" t="s">
        <v>216</v>
      </c>
      <c r="K44" s="164" t="s">
        <v>433</v>
      </c>
      <c r="L44" s="164" t="s">
        <v>211</v>
      </c>
      <c r="M44" s="164">
        <v>0</v>
      </c>
      <c r="N44" s="164"/>
      <c r="O44" s="164">
        <v>1</v>
      </c>
      <c r="P44" s="164">
        <v>0</v>
      </c>
      <c r="Q44" s="164">
        <v>0</v>
      </c>
      <c r="R44" s="164">
        <v>1</v>
      </c>
      <c r="S44" s="164">
        <v>0</v>
      </c>
      <c r="T44" s="164">
        <v>0</v>
      </c>
      <c r="U44" s="164">
        <v>1</v>
      </c>
      <c r="V44" s="164">
        <v>0</v>
      </c>
      <c r="W44" s="164">
        <v>0</v>
      </c>
      <c r="X44" s="164">
        <v>0</v>
      </c>
      <c r="Y44" s="164"/>
      <c r="Z44" s="164" t="s">
        <v>434</v>
      </c>
      <c r="AA44" s="164" t="s">
        <v>435</v>
      </c>
      <c r="AB44" s="164" t="s">
        <v>429</v>
      </c>
      <c r="AC44" s="164">
        <v>0</v>
      </c>
    </row>
    <row r="45" spans="2:29" ht="75" x14ac:dyDescent="0.25">
      <c r="B45" s="156" t="s">
        <v>204</v>
      </c>
      <c r="C45" s="164">
        <v>36</v>
      </c>
      <c r="D45" s="164" t="s">
        <v>231</v>
      </c>
      <c r="E45" s="164" t="s">
        <v>241</v>
      </c>
      <c r="F45" s="164" t="s">
        <v>436</v>
      </c>
      <c r="G45" s="164" t="s">
        <v>213</v>
      </c>
      <c r="H45" s="164" t="s">
        <v>437</v>
      </c>
      <c r="I45" s="164" t="s">
        <v>438</v>
      </c>
      <c r="J45" s="164" t="s">
        <v>225</v>
      </c>
      <c r="K45" s="164" t="s">
        <v>439</v>
      </c>
      <c r="L45" s="164" t="s">
        <v>440</v>
      </c>
      <c r="M45" s="164">
        <v>0</v>
      </c>
      <c r="N45" s="164"/>
      <c r="O45" s="164">
        <v>3</v>
      </c>
      <c r="P45" s="164">
        <v>0</v>
      </c>
      <c r="Q45" s="164">
        <v>0</v>
      </c>
      <c r="R45" s="164">
        <v>3</v>
      </c>
      <c r="S45" s="164">
        <v>0</v>
      </c>
      <c r="T45" s="164">
        <v>0</v>
      </c>
      <c r="U45" s="164">
        <v>0</v>
      </c>
      <c r="V45" s="164">
        <v>3</v>
      </c>
      <c r="W45" s="164">
        <v>0</v>
      </c>
      <c r="X45" s="164">
        <v>0</v>
      </c>
      <c r="Y45" s="164"/>
      <c r="Z45" s="164" t="s">
        <v>437</v>
      </c>
      <c r="AA45" s="164" t="s">
        <v>229</v>
      </c>
      <c r="AB45" s="164" t="s">
        <v>350</v>
      </c>
      <c r="AC45" s="164">
        <v>0</v>
      </c>
    </row>
    <row r="46" spans="2:29" ht="285" x14ac:dyDescent="0.25">
      <c r="B46" s="156" t="s">
        <v>204</v>
      </c>
      <c r="C46" s="164">
        <v>37</v>
      </c>
      <c r="D46" s="164" t="s">
        <v>231</v>
      </c>
      <c r="E46" s="164" t="s">
        <v>241</v>
      </c>
      <c r="F46" s="164" t="s">
        <v>441</v>
      </c>
      <c r="G46" s="164" t="s">
        <v>213</v>
      </c>
      <c r="H46" s="164" t="s">
        <v>442</v>
      </c>
      <c r="I46" s="164" t="s">
        <v>443</v>
      </c>
      <c r="J46" s="164" t="s">
        <v>225</v>
      </c>
      <c r="K46" s="164" t="s">
        <v>444</v>
      </c>
      <c r="L46" s="164" t="s">
        <v>445</v>
      </c>
      <c r="M46" s="164">
        <v>0</v>
      </c>
      <c r="N46" s="164" t="s">
        <v>446</v>
      </c>
      <c r="O46" s="164">
        <v>11</v>
      </c>
      <c r="P46" s="164">
        <v>0</v>
      </c>
      <c r="Q46" s="164">
        <v>2</v>
      </c>
      <c r="R46" s="164">
        <v>9</v>
      </c>
      <c r="S46" s="164">
        <v>0</v>
      </c>
      <c r="T46" s="164">
        <v>0</v>
      </c>
      <c r="U46" s="164">
        <v>0</v>
      </c>
      <c r="V46" s="164">
        <v>11</v>
      </c>
      <c r="W46" s="164">
        <v>0</v>
      </c>
      <c r="X46" s="164">
        <v>0</v>
      </c>
      <c r="Y46" s="164"/>
      <c r="Z46" s="164" t="s">
        <v>442</v>
      </c>
      <c r="AA46" s="164" t="s">
        <v>332</v>
      </c>
      <c r="AB46" s="164" t="s">
        <v>429</v>
      </c>
      <c r="AC46" s="164">
        <v>0</v>
      </c>
    </row>
    <row r="47" spans="2:29" ht="90" x14ac:dyDescent="0.25">
      <c r="B47" s="156" t="s">
        <v>204</v>
      </c>
      <c r="C47" s="164">
        <v>38</v>
      </c>
      <c r="D47" s="164" t="s">
        <v>231</v>
      </c>
      <c r="E47" s="164" t="s">
        <v>241</v>
      </c>
      <c r="F47" s="164" t="s">
        <v>447</v>
      </c>
      <c r="G47" s="164" t="s">
        <v>213</v>
      </c>
      <c r="H47" s="164" t="s">
        <v>448</v>
      </c>
      <c r="I47" s="164" t="s">
        <v>449</v>
      </c>
      <c r="J47" s="164" t="s">
        <v>225</v>
      </c>
      <c r="K47" s="164" t="s">
        <v>450</v>
      </c>
      <c r="L47" s="164" t="s">
        <v>451</v>
      </c>
      <c r="M47" s="164">
        <v>0</v>
      </c>
      <c r="N47" s="164"/>
      <c r="O47" s="164">
        <v>4</v>
      </c>
      <c r="P47" s="164">
        <v>0</v>
      </c>
      <c r="Q47" s="164">
        <v>0</v>
      </c>
      <c r="R47" s="164">
        <v>4</v>
      </c>
      <c r="S47" s="164">
        <v>0</v>
      </c>
      <c r="T47" s="164">
        <v>0</v>
      </c>
      <c r="U47" s="164">
        <v>0</v>
      </c>
      <c r="V47" s="164">
        <v>4</v>
      </c>
      <c r="W47" s="164">
        <v>0</v>
      </c>
      <c r="X47" s="164">
        <v>0</v>
      </c>
      <c r="Y47" s="164"/>
      <c r="Z47" s="164" t="s">
        <v>448</v>
      </c>
      <c r="AA47" s="164" t="s">
        <v>422</v>
      </c>
      <c r="AB47" s="164" t="s">
        <v>260</v>
      </c>
      <c r="AC47" s="164">
        <v>0</v>
      </c>
    </row>
    <row r="48" spans="2:29" ht="60" x14ac:dyDescent="0.25">
      <c r="B48" s="156" t="s">
        <v>204</v>
      </c>
      <c r="C48" s="164">
        <v>39</v>
      </c>
      <c r="D48" s="164" t="s">
        <v>294</v>
      </c>
      <c r="E48" s="164" t="s">
        <v>452</v>
      </c>
      <c r="F48" s="164" t="s">
        <v>453</v>
      </c>
      <c r="G48" s="164" t="s">
        <v>389</v>
      </c>
      <c r="H48" s="164" t="s">
        <v>454</v>
      </c>
      <c r="I48" s="164" t="s">
        <v>454</v>
      </c>
      <c r="J48" s="164" t="s">
        <v>216</v>
      </c>
      <c r="K48" s="164">
        <v>0</v>
      </c>
      <c r="L48" s="164" t="s">
        <v>249</v>
      </c>
      <c r="M48" s="164">
        <v>0</v>
      </c>
      <c r="N48" s="164"/>
      <c r="O48" s="164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4">
        <v>0</v>
      </c>
      <c r="V48" s="164">
        <v>0</v>
      </c>
      <c r="W48" s="164">
        <v>0</v>
      </c>
      <c r="X48" s="164">
        <v>0</v>
      </c>
      <c r="Y48" s="164"/>
      <c r="Z48" s="164" t="s">
        <v>455</v>
      </c>
      <c r="AA48" s="164" t="s">
        <v>456</v>
      </c>
      <c r="AB48" s="164" t="s">
        <v>457</v>
      </c>
      <c r="AC48" s="164">
        <v>0</v>
      </c>
    </row>
    <row r="49" spans="2:29" ht="210" x14ac:dyDescent="0.25">
      <c r="B49" s="156" t="s">
        <v>204</v>
      </c>
      <c r="C49" s="164">
        <v>40</v>
      </c>
      <c r="D49" s="164" t="s">
        <v>410</v>
      </c>
      <c r="E49" s="164" t="s">
        <v>241</v>
      </c>
      <c r="F49" s="164" t="s">
        <v>458</v>
      </c>
      <c r="G49" s="164" t="s">
        <v>213</v>
      </c>
      <c r="H49" s="164" t="s">
        <v>459</v>
      </c>
      <c r="I49" s="164" t="s">
        <v>460</v>
      </c>
      <c r="J49" s="164" t="s">
        <v>225</v>
      </c>
      <c r="K49" s="164">
        <v>1.35</v>
      </c>
      <c r="L49" s="164" t="s">
        <v>461</v>
      </c>
      <c r="M49" s="164">
        <v>0</v>
      </c>
      <c r="N49" s="164" t="s">
        <v>462</v>
      </c>
      <c r="O49" s="164">
        <v>140</v>
      </c>
      <c r="P49" s="164">
        <v>0</v>
      </c>
      <c r="Q49" s="164">
        <v>0</v>
      </c>
      <c r="R49" s="164">
        <v>140</v>
      </c>
      <c r="S49" s="164">
        <v>0</v>
      </c>
      <c r="T49" s="164">
        <v>0</v>
      </c>
      <c r="U49" s="164">
        <v>0</v>
      </c>
      <c r="V49" s="164">
        <v>140</v>
      </c>
      <c r="W49" s="164">
        <v>0</v>
      </c>
      <c r="X49" s="164">
        <v>0</v>
      </c>
      <c r="Y49" s="164"/>
      <c r="Z49" s="164" t="s">
        <v>463</v>
      </c>
      <c r="AA49" s="164" t="s">
        <v>464</v>
      </c>
      <c r="AB49" s="164" t="s">
        <v>221</v>
      </c>
      <c r="AC49" s="164">
        <v>0</v>
      </c>
    </row>
    <row r="50" spans="2:29" ht="105" x14ac:dyDescent="0.25">
      <c r="B50" s="156" t="s">
        <v>204</v>
      </c>
      <c r="C50" s="164">
        <v>41</v>
      </c>
      <c r="D50" s="164" t="s">
        <v>410</v>
      </c>
      <c r="E50" s="164" t="s">
        <v>241</v>
      </c>
      <c r="F50" s="164" t="s">
        <v>465</v>
      </c>
      <c r="G50" s="164" t="s">
        <v>213</v>
      </c>
      <c r="H50" s="164" t="s">
        <v>459</v>
      </c>
      <c r="I50" s="164" t="s">
        <v>466</v>
      </c>
      <c r="J50" s="164" t="s">
        <v>216</v>
      </c>
      <c r="K50" s="164">
        <v>2.67</v>
      </c>
      <c r="L50" s="164" t="s">
        <v>467</v>
      </c>
      <c r="M50" s="164">
        <v>0</v>
      </c>
      <c r="N50" s="164" t="s">
        <v>468</v>
      </c>
      <c r="O50" s="164">
        <v>43</v>
      </c>
      <c r="P50" s="164">
        <v>0</v>
      </c>
      <c r="Q50" s="164">
        <v>0</v>
      </c>
      <c r="R50" s="164">
        <v>43</v>
      </c>
      <c r="S50" s="164">
        <v>0</v>
      </c>
      <c r="T50" s="164">
        <v>0</v>
      </c>
      <c r="U50" s="164">
        <v>0</v>
      </c>
      <c r="V50" s="164">
        <v>43</v>
      </c>
      <c r="W50" s="164">
        <v>0</v>
      </c>
      <c r="X50" s="164">
        <v>0</v>
      </c>
      <c r="Y50" s="164"/>
      <c r="Z50" s="164" t="s">
        <v>463</v>
      </c>
      <c r="AA50" s="164" t="s">
        <v>456</v>
      </c>
      <c r="AB50" s="164" t="s">
        <v>457</v>
      </c>
      <c r="AC50" s="164">
        <v>0</v>
      </c>
    </row>
    <row r="51" spans="2:29" ht="409.5" x14ac:dyDescent="0.25">
      <c r="B51" s="156" t="s">
        <v>204</v>
      </c>
      <c r="C51" s="164">
        <v>42</v>
      </c>
      <c r="D51" s="164" t="s">
        <v>231</v>
      </c>
      <c r="E51" s="164" t="s">
        <v>241</v>
      </c>
      <c r="F51" s="164" t="s">
        <v>469</v>
      </c>
      <c r="G51" s="164" t="s">
        <v>213</v>
      </c>
      <c r="H51" s="164" t="s">
        <v>470</v>
      </c>
      <c r="I51" s="164" t="s">
        <v>471</v>
      </c>
      <c r="J51" s="164" t="s">
        <v>225</v>
      </c>
      <c r="K51" s="164" t="s">
        <v>472</v>
      </c>
      <c r="L51" s="164" t="s">
        <v>473</v>
      </c>
      <c r="M51" s="164">
        <v>0</v>
      </c>
      <c r="N51" s="164"/>
      <c r="O51" s="164">
        <v>16</v>
      </c>
      <c r="P51" s="164">
        <v>0</v>
      </c>
      <c r="Q51" s="164">
        <v>0</v>
      </c>
      <c r="R51" s="164">
        <v>16</v>
      </c>
      <c r="S51" s="164">
        <v>0</v>
      </c>
      <c r="T51" s="164">
        <v>0</v>
      </c>
      <c r="U51" s="164">
        <v>0</v>
      </c>
      <c r="V51" s="164">
        <v>16</v>
      </c>
      <c r="W51" s="164">
        <v>0</v>
      </c>
      <c r="X51" s="164">
        <v>0</v>
      </c>
      <c r="Y51" s="164"/>
      <c r="Z51" s="164" t="s">
        <v>474</v>
      </c>
      <c r="AA51" s="164" t="s">
        <v>229</v>
      </c>
      <c r="AB51" s="164" t="s">
        <v>274</v>
      </c>
      <c r="AC51" s="164">
        <v>0</v>
      </c>
    </row>
    <row r="52" spans="2:29" ht="135" x14ac:dyDescent="0.25">
      <c r="B52" s="156" t="s">
        <v>204</v>
      </c>
      <c r="C52" s="164">
        <v>43</v>
      </c>
      <c r="D52" s="164" t="s">
        <v>231</v>
      </c>
      <c r="E52" s="164" t="s">
        <v>452</v>
      </c>
      <c r="F52" s="164" t="s">
        <v>475</v>
      </c>
      <c r="G52" s="164" t="s">
        <v>389</v>
      </c>
      <c r="H52" s="164" t="s">
        <v>476</v>
      </c>
      <c r="I52" s="164" t="s">
        <v>477</v>
      </c>
      <c r="J52" s="164" t="s">
        <v>225</v>
      </c>
      <c r="K52" s="164" t="s">
        <v>478</v>
      </c>
      <c r="L52" s="164" t="s">
        <v>479</v>
      </c>
      <c r="M52" s="164" t="s">
        <v>480</v>
      </c>
      <c r="N52" s="164">
        <v>0</v>
      </c>
      <c r="O52" s="164">
        <v>5</v>
      </c>
      <c r="P52" s="164">
        <v>0</v>
      </c>
      <c r="Q52" s="164">
        <v>1</v>
      </c>
      <c r="R52" s="164">
        <v>4</v>
      </c>
      <c r="S52" s="164">
        <v>0</v>
      </c>
      <c r="T52" s="164">
        <v>0</v>
      </c>
      <c r="U52" s="164">
        <v>0</v>
      </c>
      <c r="V52" s="164">
        <v>5</v>
      </c>
      <c r="W52" s="164">
        <v>0</v>
      </c>
      <c r="X52" s="164">
        <v>0</v>
      </c>
      <c r="Y52" s="164"/>
      <c r="Z52" s="164" t="s">
        <v>481</v>
      </c>
      <c r="AA52" s="164" t="s">
        <v>229</v>
      </c>
      <c r="AB52" s="164" t="s">
        <v>230</v>
      </c>
      <c r="AC52" s="164">
        <v>0</v>
      </c>
    </row>
    <row r="53" spans="2:29" ht="210" x14ac:dyDescent="0.25">
      <c r="B53" s="156" t="s">
        <v>204</v>
      </c>
      <c r="C53" s="164">
        <v>44</v>
      </c>
      <c r="D53" s="164" t="s">
        <v>410</v>
      </c>
      <c r="E53" s="164" t="s">
        <v>241</v>
      </c>
      <c r="F53" s="164" t="s">
        <v>482</v>
      </c>
      <c r="G53" s="164" t="s">
        <v>213</v>
      </c>
      <c r="H53" s="164" t="s">
        <v>483</v>
      </c>
      <c r="I53" s="164" t="s">
        <v>484</v>
      </c>
      <c r="J53" s="164" t="s">
        <v>216</v>
      </c>
      <c r="K53" s="164">
        <v>0.91600000000000004</v>
      </c>
      <c r="L53" s="164" t="s">
        <v>485</v>
      </c>
      <c r="M53" s="164" t="s">
        <v>486</v>
      </c>
      <c r="N53" s="164" t="s">
        <v>487</v>
      </c>
      <c r="O53" s="164">
        <v>9</v>
      </c>
      <c r="P53" s="164">
        <v>9</v>
      </c>
      <c r="Q53" s="164">
        <v>0</v>
      </c>
      <c r="R53" s="164">
        <v>0</v>
      </c>
      <c r="S53" s="164">
        <v>0</v>
      </c>
      <c r="T53" s="164">
        <v>0</v>
      </c>
      <c r="U53" s="164">
        <v>3</v>
      </c>
      <c r="V53" s="164">
        <v>6</v>
      </c>
      <c r="W53" s="164">
        <v>0</v>
      </c>
      <c r="X53" s="164">
        <v>0</v>
      </c>
      <c r="Y53" s="164"/>
      <c r="Z53" s="164">
        <v>0</v>
      </c>
      <c r="AA53" s="164" t="s">
        <v>332</v>
      </c>
      <c r="AB53" s="164" t="s">
        <v>221</v>
      </c>
      <c r="AC53" s="164">
        <v>1</v>
      </c>
    </row>
    <row r="54" spans="2:29" ht="90" x14ac:dyDescent="0.25">
      <c r="B54" s="156" t="s">
        <v>204</v>
      </c>
      <c r="C54" s="164">
        <v>45</v>
      </c>
      <c r="D54" s="164" t="s">
        <v>410</v>
      </c>
      <c r="E54" s="164" t="s">
        <v>241</v>
      </c>
      <c r="F54" s="164" t="s">
        <v>488</v>
      </c>
      <c r="G54" s="164" t="s">
        <v>213</v>
      </c>
      <c r="H54" s="164" t="s">
        <v>489</v>
      </c>
      <c r="I54" s="164" t="s">
        <v>490</v>
      </c>
      <c r="J54" s="164" t="s">
        <v>216</v>
      </c>
      <c r="K54" s="164">
        <v>1.383</v>
      </c>
      <c r="L54" s="164" t="s">
        <v>491</v>
      </c>
      <c r="M54" s="164">
        <v>0</v>
      </c>
      <c r="N54" s="164" t="s">
        <v>492</v>
      </c>
      <c r="O54" s="164">
        <v>1</v>
      </c>
      <c r="P54" s="164">
        <v>1</v>
      </c>
      <c r="Q54" s="164">
        <v>0</v>
      </c>
      <c r="R54" s="164">
        <v>0</v>
      </c>
      <c r="S54" s="164">
        <v>0</v>
      </c>
      <c r="T54" s="164">
        <v>0</v>
      </c>
      <c r="U54" s="164">
        <v>0</v>
      </c>
      <c r="V54" s="164">
        <v>1</v>
      </c>
      <c r="W54" s="164">
        <v>0</v>
      </c>
      <c r="X54" s="164">
        <v>0</v>
      </c>
      <c r="Y54" s="164"/>
      <c r="Z54" s="164">
        <v>0</v>
      </c>
      <c r="AA54" s="164" t="s">
        <v>493</v>
      </c>
      <c r="AB54" s="164" t="s">
        <v>260</v>
      </c>
      <c r="AC54" s="164">
        <v>0</v>
      </c>
    </row>
    <row r="55" spans="2:29" ht="405" x14ac:dyDescent="0.25">
      <c r="B55" s="156" t="s">
        <v>204</v>
      </c>
      <c r="C55" s="164">
        <v>46</v>
      </c>
      <c r="D55" s="164" t="s">
        <v>410</v>
      </c>
      <c r="E55" s="164" t="s">
        <v>241</v>
      </c>
      <c r="F55" s="164" t="s">
        <v>494</v>
      </c>
      <c r="G55" s="164" t="s">
        <v>213</v>
      </c>
      <c r="H55" s="164" t="s">
        <v>495</v>
      </c>
      <c r="I55" s="164" t="s">
        <v>496</v>
      </c>
      <c r="J55" s="164" t="s">
        <v>216</v>
      </c>
      <c r="K55" s="164">
        <v>1.016</v>
      </c>
      <c r="L55" s="164" t="s">
        <v>497</v>
      </c>
      <c r="M55" s="164">
        <v>0</v>
      </c>
      <c r="N55" s="164" t="s">
        <v>292</v>
      </c>
      <c r="O55" s="164">
        <v>210</v>
      </c>
      <c r="P55" s="164">
        <v>0</v>
      </c>
      <c r="Q55" s="164">
        <v>1</v>
      </c>
      <c r="R55" s="164">
        <v>209</v>
      </c>
      <c r="S55" s="164">
        <v>0</v>
      </c>
      <c r="T55" s="164">
        <v>0</v>
      </c>
      <c r="U55" s="164">
        <v>18</v>
      </c>
      <c r="V55" s="164">
        <v>192</v>
      </c>
      <c r="W55" s="164">
        <v>0</v>
      </c>
      <c r="X55" s="164">
        <v>0</v>
      </c>
      <c r="Y55" s="164"/>
      <c r="Z55" s="164">
        <v>0</v>
      </c>
      <c r="AA55" s="164" t="s">
        <v>220</v>
      </c>
      <c r="AB55" s="164" t="s">
        <v>293</v>
      </c>
      <c r="AC55" s="164">
        <v>1</v>
      </c>
    </row>
    <row r="56" spans="2:29" ht="60" x14ac:dyDescent="0.25">
      <c r="B56" s="156" t="s">
        <v>204</v>
      </c>
      <c r="C56" s="164">
        <v>47</v>
      </c>
      <c r="D56" s="164" t="s">
        <v>268</v>
      </c>
      <c r="E56" s="164" t="s">
        <v>241</v>
      </c>
      <c r="F56" s="164" t="s">
        <v>498</v>
      </c>
      <c r="G56" s="164" t="s">
        <v>398</v>
      </c>
      <c r="H56" s="164" t="s">
        <v>499</v>
      </c>
      <c r="I56" s="164" t="s">
        <v>499</v>
      </c>
      <c r="J56" s="164" t="s">
        <v>216</v>
      </c>
      <c r="K56" s="164">
        <v>0</v>
      </c>
      <c r="L56" s="164" t="s">
        <v>500</v>
      </c>
      <c r="M56" s="164">
        <v>0</v>
      </c>
      <c r="N56" s="164">
        <v>0</v>
      </c>
      <c r="O56" s="164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4">
        <v>0</v>
      </c>
      <c r="V56" s="164">
        <v>0</v>
      </c>
      <c r="W56" s="164">
        <v>0</v>
      </c>
      <c r="X56" s="164">
        <v>0</v>
      </c>
      <c r="Y56" s="164"/>
      <c r="Z56" s="164" t="s">
        <v>501</v>
      </c>
      <c r="AA56" s="164" t="s">
        <v>493</v>
      </c>
      <c r="AB56" s="164" t="s">
        <v>350</v>
      </c>
      <c r="AC56" s="164">
        <v>0</v>
      </c>
    </row>
    <row r="57" spans="2:29" ht="180" x14ac:dyDescent="0.25">
      <c r="B57" s="156" t="s">
        <v>204</v>
      </c>
      <c r="C57" s="164">
        <v>48</v>
      </c>
      <c r="D57" s="164" t="s">
        <v>410</v>
      </c>
      <c r="E57" s="164" t="s">
        <v>241</v>
      </c>
      <c r="F57" s="164" t="s">
        <v>502</v>
      </c>
      <c r="G57" s="164" t="s">
        <v>213</v>
      </c>
      <c r="H57" s="164" t="s">
        <v>503</v>
      </c>
      <c r="I57" s="164" t="s">
        <v>504</v>
      </c>
      <c r="J57" s="164" t="s">
        <v>216</v>
      </c>
      <c r="K57" s="164">
        <v>0.96599999999999997</v>
      </c>
      <c r="L57" s="164" t="s">
        <v>505</v>
      </c>
      <c r="M57" s="164">
        <v>0</v>
      </c>
      <c r="N57" s="164">
        <v>0</v>
      </c>
      <c r="O57" s="164">
        <v>37</v>
      </c>
      <c r="P57" s="164">
        <v>2</v>
      </c>
      <c r="Q57" s="164">
        <v>3</v>
      </c>
      <c r="R57" s="164">
        <v>32</v>
      </c>
      <c r="S57" s="164">
        <v>0</v>
      </c>
      <c r="T57" s="164">
        <v>0</v>
      </c>
      <c r="U57" s="164">
        <v>0</v>
      </c>
      <c r="V57" s="164">
        <v>37</v>
      </c>
      <c r="W57" s="164">
        <v>0</v>
      </c>
      <c r="X57" s="164">
        <v>0</v>
      </c>
      <c r="Y57" s="164"/>
      <c r="Z57" s="164">
        <v>0</v>
      </c>
      <c r="AA57" s="164" t="s">
        <v>259</v>
      </c>
      <c r="AB57" s="164" t="s">
        <v>429</v>
      </c>
      <c r="AC57" s="164">
        <v>0</v>
      </c>
    </row>
    <row r="58" spans="2:29" ht="135" x14ac:dyDescent="0.25">
      <c r="B58" s="156" t="s">
        <v>204</v>
      </c>
      <c r="C58" s="164">
        <v>49</v>
      </c>
      <c r="D58" s="164" t="s">
        <v>231</v>
      </c>
      <c r="E58" s="164" t="s">
        <v>452</v>
      </c>
      <c r="F58" s="164" t="s">
        <v>506</v>
      </c>
      <c r="G58" s="164" t="s">
        <v>389</v>
      </c>
      <c r="H58" s="164" t="s">
        <v>507</v>
      </c>
      <c r="I58" s="164" t="s">
        <v>508</v>
      </c>
      <c r="J58" s="164" t="s">
        <v>225</v>
      </c>
      <c r="K58" s="164" t="s">
        <v>509</v>
      </c>
      <c r="L58" s="164" t="s">
        <v>479</v>
      </c>
      <c r="M58" s="164" t="s">
        <v>480</v>
      </c>
      <c r="N58" s="164">
        <v>0</v>
      </c>
      <c r="O58" s="164">
        <v>5</v>
      </c>
      <c r="P58" s="164">
        <v>0</v>
      </c>
      <c r="Q58" s="164">
        <v>1</v>
      </c>
      <c r="R58" s="164">
        <v>4</v>
      </c>
      <c r="S58" s="164">
        <v>0</v>
      </c>
      <c r="T58" s="164">
        <v>0</v>
      </c>
      <c r="U58" s="164">
        <v>0</v>
      </c>
      <c r="V58" s="164">
        <v>5</v>
      </c>
      <c r="W58" s="164">
        <v>0</v>
      </c>
      <c r="X58" s="164">
        <v>0</v>
      </c>
      <c r="Y58" s="164"/>
      <c r="Z58" s="164" t="s">
        <v>510</v>
      </c>
      <c r="AA58" s="164" t="s">
        <v>229</v>
      </c>
      <c r="AB58" s="164" t="s">
        <v>230</v>
      </c>
      <c r="AC58" s="164">
        <v>0</v>
      </c>
    </row>
    <row r="59" spans="2:29" ht="409.5" x14ac:dyDescent="0.25">
      <c r="B59" s="156" t="s">
        <v>204</v>
      </c>
      <c r="C59" s="164">
        <v>50</v>
      </c>
      <c r="D59" s="164" t="s">
        <v>231</v>
      </c>
      <c r="E59" s="164" t="s">
        <v>241</v>
      </c>
      <c r="F59" s="164" t="s">
        <v>511</v>
      </c>
      <c r="G59" s="164" t="s">
        <v>213</v>
      </c>
      <c r="H59" s="164" t="s">
        <v>512</v>
      </c>
      <c r="I59" s="164" t="s">
        <v>513</v>
      </c>
      <c r="J59" s="164" t="s">
        <v>225</v>
      </c>
      <c r="K59" s="164" t="s">
        <v>514</v>
      </c>
      <c r="L59" s="164" t="s">
        <v>515</v>
      </c>
      <c r="M59" s="164" t="s">
        <v>516</v>
      </c>
      <c r="N59" s="164" t="s">
        <v>516</v>
      </c>
      <c r="O59" s="164">
        <v>31</v>
      </c>
      <c r="P59" s="164">
        <v>0</v>
      </c>
      <c r="Q59" s="164">
        <v>2</v>
      </c>
      <c r="R59" s="164">
        <v>29</v>
      </c>
      <c r="S59" s="164">
        <v>0</v>
      </c>
      <c r="T59" s="164">
        <v>0</v>
      </c>
      <c r="U59" s="164">
        <v>0</v>
      </c>
      <c r="V59" s="164">
        <v>31</v>
      </c>
      <c r="W59" s="164">
        <v>0</v>
      </c>
      <c r="X59" s="164">
        <v>0</v>
      </c>
      <c r="Y59" s="164"/>
      <c r="Z59" s="164" t="s">
        <v>517</v>
      </c>
      <c r="AA59" s="164" t="s">
        <v>229</v>
      </c>
      <c r="AB59" s="164" t="s">
        <v>230</v>
      </c>
      <c r="AC59" s="164">
        <v>0</v>
      </c>
    </row>
    <row r="60" spans="2:29" ht="405" x14ac:dyDescent="0.25">
      <c r="B60" s="156" t="s">
        <v>204</v>
      </c>
      <c r="C60" s="164">
        <v>51</v>
      </c>
      <c r="D60" s="164" t="s">
        <v>518</v>
      </c>
      <c r="E60" s="164" t="s">
        <v>211</v>
      </c>
      <c r="F60" s="164" t="s">
        <v>519</v>
      </c>
      <c r="G60" s="164" t="s">
        <v>213</v>
      </c>
      <c r="H60" s="164" t="s">
        <v>520</v>
      </c>
      <c r="I60" s="164" t="s">
        <v>521</v>
      </c>
      <c r="J60" s="164" t="s">
        <v>216</v>
      </c>
      <c r="K60" s="164">
        <v>0.98</v>
      </c>
      <c r="L60" s="164" t="s">
        <v>522</v>
      </c>
      <c r="M60" s="164">
        <v>0</v>
      </c>
      <c r="N60" s="164" t="s">
        <v>523</v>
      </c>
      <c r="O60" s="164">
        <v>18</v>
      </c>
      <c r="P60" s="164">
        <v>0</v>
      </c>
      <c r="Q60" s="164">
        <v>2</v>
      </c>
      <c r="R60" s="164">
        <v>16</v>
      </c>
      <c r="S60" s="164">
        <v>0</v>
      </c>
      <c r="T60" s="164">
        <v>0</v>
      </c>
      <c r="U60" s="164">
        <v>0</v>
      </c>
      <c r="V60" s="164">
        <v>18</v>
      </c>
      <c r="W60" s="164">
        <v>0</v>
      </c>
      <c r="X60" s="164">
        <v>0</v>
      </c>
      <c r="Y60" s="164"/>
      <c r="Z60" s="164" t="s">
        <v>524</v>
      </c>
      <c r="AA60" s="164" t="s">
        <v>259</v>
      </c>
      <c r="AB60" s="164" t="s">
        <v>429</v>
      </c>
      <c r="AC60" s="164">
        <v>0</v>
      </c>
    </row>
    <row r="61" spans="2:29" ht="135" x14ac:dyDescent="0.25">
      <c r="B61" s="156" t="s">
        <v>204</v>
      </c>
      <c r="C61" s="164">
        <v>52</v>
      </c>
      <c r="D61" s="164" t="s">
        <v>518</v>
      </c>
      <c r="E61" s="164" t="s">
        <v>211</v>
      </c>
      <c r="F61" s="164" t="s">
        <v>525</v>
      </c>
      <c r="G61" s="164" t="s">
        <v>213</v>
      </c>
      <c r="H61" s="164" t="s">
        <v>526</v>
      </c>
      <c r="I61" s="164" t="s">
        <v>527</v>
      </c>
      <c r="J61" s="164" t="s">
        <v>216</v>
      </c>
      <c r="K61" s="164">
        <v>0.47</v>
      </c>
      <c r="L61" s="164" t="s">
        <v>528</v>
      </c>
      <c r="M61" s="164">
        <v>0</v>
      </c>
      <c r="N61" s="164">
        <v>0</v>
      </c>
      <c r="O61" s="164">
        <v>8</v>
      </c>
      <c r="P61" s="164">
        <v>0</v>
      </c>
      <c r="Q61" s="164">
        <v>0</v>
      </c>
      <c r="R61" s="164">
        <v>8</v>
      </c>
      <c r="S61" s="164">
        <v>0</v>
      </c>
      <c r="T61" s="164">
        <v>0</v>
      </c>
      <c r="U61" s="164">
        <v>0</v>
      </c>
      <c r="V61" s="164">
        <v>8</v>
      </c>
      <c r="W61" s="164">
        <v>0</v>
      </c>
      <c r="X61" s="164">
        <v>0</v>
      </c>
      <c r="Y61" s="164"/>
      <c r="Z61" s="164" t="s">
        <v>524</v>
      </c>
      <c r="AA61" s="164" t="s">
        <v>381</v>
      </c>
      <c r="AB61" s="164" t="s">
        <v>529</v>
      </c>
      <c r="AC61" s="164">
        <v>1</v>
      </c>
    </row>
    <row r="62" spans="2:29" ht="300" x14ac:dyDescent="0.25">
      <c r="B62" s="156" t="s">
        <v>204</v>
      </c>
      <c r="C62" s="164">
        <v>53</v>
      </c>
      <c r="D62" s="164" t="s">
        <v>518</v>
      </c>
      <c r="E62" s="164" t="s">
        <v>241</v>
      </c>
      <c r="F62" s="164" t="s">
        <v>530</v>
      </c>
      <c r="G62" s="164" t="s">
        <v>213</v>
      </c>
      <c r="H62" s="164" t="s">
        <v>531</v>
      </c>
      <c r="I62" s="164" t="s">
        <v>532</v>
      </c>
      <c r="J62" s="164" t="s">
        <v>216</v>
      </c>
      <c r="K62" s="164">
        <v>0.83</v>
      </c>
      <c r="L62" s="164" t="s">
        <v>533</v>
      </c>
      <c r="M62" s="164">
        <v>0</v>
      </c>
      <c r="N62" s="164" t="s">
        <v>534</v>
      </c>
      <c r="O62" s="164">
        <v>13</v>
      </c>
      <c r="P62" s="164">
        <v>0</v>
      </c>
      <c r="Q62" s="164">
        <v>3</v>
      </c>
      <c r="R62" s="164">
        <v>10</v>
      </c>
      <c r="S62" s="164">
        <v>0</v>
      </c>
      <c r="T62" s="164">
        <v>0</v>
      </c>
      <c r="U62" s="164">
        <v>0</v>
      </c>
      <c r="V62" s="164">
        <v>13</v>
      </c>
      <c r="W62" s="164">
        <v>0</v>
      </c>
      <c r="X62" s="164">
        <v>0</v>
      </c>
      <c r="Y62" s="164"/>
      <c r="Z62" s="164" t="s">
        <v>524</v>
      </c>
      <c r="AA62" s="164" t="s">
        <v>381</v>
      </c>
      <c r="AB62" s="164" t="s">
        <v>319</v>
      </c>
      <c r="AC62" s="164">
        <v>1</v>
      </c>
    </row>
    <row r="63" spans="2:29" ht="75" x14ac:dyDescent="0.25">
      <c r="B63" s="156" t="s">
        <v>204</v>
      </c>
      <c r="C63" s="164">
        <v>54</v>
      </c>
      <c r="D63" s="164" t="s">
        <v>535</v>
      </c>
      <c r="E63" s="164" t="s">
        <v>241</v>
      </c>
      <c r="F63" s="164" t="s">
        <v>536</v>
      </c>
      <c r="G63" s="164" t="s">
        <v>398</v>
      </c>
      <c r="H63" s="164" t="s">
        <v>537</v>
      </c>
      <c r="I63" s="164" t="s">
        <v>537</v>
      </c>
      <c r="J63" s="164" t="s">
        <v>216</v>
      </c>
      <c r="K63" s="164">
        <v>0</v>
      </c>
      <c r="L63" s="164" t="s">
        <v>241</v>
      </c>
      <c r="M63" s="164">
        <v>0</v>
      </c>
      <c r="N63" s="164">
        <v>0</v>
      </c>
      <c r="O63" s="164">
        <v>0</v>
      </c>
      <c r="P63" s="164">
        <v>0</v>
      </c>
      <c r="Q63" s="164">
        <v>0</v>
      </c>
      <c r="R63" s="164">
        <v>0</v>
      </c>
      <c r="S63" s="164">
        <v>0</v>
      </c>
      <c r="T63" s="164">
        <v>0</v>
      </c>
      <c r="U63" s="164">
        <v>0</v>
      </c>
      <c r="V63" s="164">
        <v>0</v>
      </c>
      <c r="W63" s="164">
        <v>0</v>
      </c>
      <c r="X63" s="164">
        <v>0</v>
      </c>
      <c r="Y63" s="164"/>
      <c r="Z63" s="164" t="s">
        <v>538</v>
      </c>
      <c r="AA63" s="164" t="s">
        <v>493</v>
      </c>
      <c r="AB63" s="164" t="s">
        <v>350</v>
      </c>
      <c r="AC63" s="164">
        <v>0</v>
      </c>
    </row>
    <row r="64" spans="2:29" ht="75" x14ac:dyDescent="0.25">
      <c r="B64" s="156" t="s">
        <v>204</v>
      </c>
      <c r="C64" s="164">
        <v>55</v>
      </c>
      <c r="D64" s="164" t="s">
        <v>535</v>
      </c>
      <c r="E64" s="164" t="s">
        <v>241</v>
      </c>
      <c r="F64" s="164" t="s">
        <v>539</v>
      </c>
      <c r="G64" s="164" t="s">
        <v>307</v>
      </c>
      <c r="H64" s="164" t="s">
        <v>540</v>
      </c>
      <c r="I64" s="164" t="s">
        <v>541</v>
      </c>
      <c r="J64" s="164" t="s">
        <v>216</v>
      </c>
      <c r="K64" s="164">
        <v>0.4</v>
      </c>
      <c r="L64" s="164" t="s">
        <v>249</v>
      </c>
      <c r="M64" s="164">
        <v>0</v>
      </c>
      <c r="N64" s="164">
        <v>0</v>
      </c>
      <c r="O64" s="164">
        <v>466</v>
      </c>
      <c r="P64" s="164">
        <v>0</v>
      </c>
      <c r="Q64" s="164">
        <v>0</v>
      </c>
      <c r="R64" s="164">
        <v>466</v>
      </c>
      <c r="S64" s="164">
        <v>0</v>
      </c>
      <c r="T64" s="164">
        <v>0</v>
      </c>
      <c r="U64" s="164">
        <v>0</v>
      </c>
      <c r="V64" s="164">
        <v>466</v>
      </c>
      <c r="W64" s="164">
        <v>0</v>
      </c>
      <c r="X64" s="164">
        <v>45</v>
      </c>
      <c r="Y64" s="164"/>
      <c r="Z64" s="164" t="s">
        <v>538</v>
      </c>
      <c r="AA64" s="164" t="s">
        <v>493</v>
      </c>
      <c r="AB64" s="164" t="s">
        <v>350</v>
      </c>
      <c r="AC64" s="164">
        <v>0</v>
      </c>
    </row>
    <row r="65" spans="2:29" ht="285" x14ac:dyDescent="0.25">
      <c r="B65" s="156" t="s">
        <v>204</v>
      </c>
      <c r="C65" s="164">
        <v>56</v>
      </c>
      <c r="D65" s="164" t="s">
        <v>542</v>
      </c>
      <c r="E65" s="164" t="s">
        <v>241</v>
      </c>
      <c r="F65" s="164" t="s">
        <v>543</v>
      </c>
      <c r="G65" s="164" t="s">
        <v>213</v>
      </c>
      <c r="H65" s="164" t="s">
        <v>544</v>
      </c>
      <c r="I65" s="164" t="s">
        <v>544</v>
      </c>
      <c r="J65" s="164" t="s">
        <v>216</v>
      </c>
      <c r="K65" s="164">
        <v>0</v>
      </c>
      <c r="L65" s="164" t="s">
        <v>545</v>
      </c>
      <c r="M65" s="164">
        <v>0</v>
      </c>
      <c r="N65" s="164">
        <v>0</v>
      </c>
      <c r="O65" s="164">
        <v>1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4">
        <v>0</v>
      </c>
      <c r="V65" s="164">
        <v>0</v>
      </c>
      <c r="W65" s="164">
        <v>1</v>
      </c>
      <c r="X65" s="164">
        <v>0</v>
      </c>
      <c r="Y65" s="164" t="s">
        <v>546</v>
      </c>
      <c r="Z65" s="164" t="s">
        <v>538</v>
      </c>
      <c r="AA65" s="164" t="s">
        <v>339</v>
      </c>
      <c r="AB65" s="164" t="s">
        <v>230</v>
      </c>
      <c r="AC65" s="164">
        <v>0</v>
      </c>
    </row>
    <row r="66" spans="2:29" ht="150" x14ac:dyDescent="0.25">
      <c r="B66" s="156" t="s">
        <v>204</v>
      </c>
      <c r="C66" s="164">
        <v>57</v>
      </c>
      <c r="D66" s="164" t="s">
        <v>547</v>
      </c>
      <c r="E66" s="164" t="s">
        <v>241</v>
      </c>
      <c r="F66" s="164" t="s">
        <v>548</v>
      </c>
      <c r="G66" s="164" t="s">
        <v>213</v>
      </c>
      <c r="H66" s="164" t="s">
        <v>549</v>
      </c>
      <c r="I66" s="164" t="s">
        <v>550</v>
      </c>
      <c r="J66" s="164" t="s">
        <v>216</v>
      </c>
      <c r="K66" s="164">
        <v>0.8</v>
      </c>
      <c r="L66" s="164" t="s">
        <v>551</v>
      </c>
      <c r="M66" s="164">
        <v>0</v>
      </c>
      <c r="N66" s="164">
        <v>0</v>
      </c>
      <c r="O66" s="164">
        <v>307</v>
      </c>
      <c r="P66" s="164">
        <v>0</v>
      </c>
      <c r="Q66" s="164">
        <v>0</v>
      </c>
      <c r="R66" s="164">
        <v>307</v>
      </c>
      <c r="S66" s="164">
        <v>0</v>
      </c>
      <c r="T66" s="164">
        <v>0</v>
      </c>
      <c r="U66" s="164">
        <v>0</v>
      </c>
      <c r="V66" s="164">
        <v>307</v>
      </c>
      <c r="W66" s="164">
        <v>0</v>
      </c>
      <c r="X66" s="164">
        <v>0</v>
      </c>
      <c r="Y66" s="164"/>
      <c r="Z66" s="164" t="s">
        <v>552</v>
      </c>
      <c r="AA66" s="164" t="s">
        <v>493</v>
      </c>
      <c r="AB66" s="164" t="s">
        <v>350</v>
      </c>
      <c r="AC66" s="164">
        <v>0</v>
      </c>
    </row>
    <row r="67" spans="2:29" ht="120" x14ac:dyDescent="0.25">
      <c r="B67" s="156" t="s">
        <v>204</v>
      </c>
      <c r="C67" s="164">
        <v>58</v>
      </c>
      <c r="D67" s="164" t="s">
        <v>553</v>
      </c>
      <c r="E67" s="164" t="s">
        <v>232</v>
      </c>
      <c r="F67" s="164" t="s">
        <v>554</v>
      </c>
      <c r="G67" s="164" t="s">
        <v>307</v>
      </c>
      <c r="H67" s="164" t="s">
        <v>555</v>
      </c>
      <c r="I67" s="164" t="s">
        <v>556</v>
      </c>
      <c r="J67" s="164" t="s">
        <v>216</v>
      </c>
      <c r="K67" s="164">
        <v>1.05</v>
      </c>
      <c r="L67" s="164" t="s">
        <v>557</v>
      </c>
      <c r="M67" s="164">
        <v>0</v>
      </c>
      <c r="N67" s="164">
        <v>0</v>
      </c>
      <c r="O67" s="164">
        <v>1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4">
        <v>0</v>
      </c>
      <c r="V67" s="164">
        <v>0</v>
      </c>
      <c r="W67" s="164">
        <v>1</v>
      </c>
      <c r="X67" s="164">
        <v>0</v>
      </c>
      <c r="Y67" s="164" t="s">
        <v>558</v>
      </c>
      <c r="Z67" s="164" t="s">
        <v>559</v>
      </c>
      <c r="AA67" s="164" t="s">
        <v>339</v>
      </c>
      <c r="AB67" s="164" t="s">
        <v>221</v>
      </c>
      <c r="AC67" s="164">
        <v>0</v>
      </c>
    </row>
    <row r="68" spans="2:29" ht="75" x14ac:dyDescent="0.25">
      <c r="B68" s="156" t="s">
        <v>204</v>
      </c>
      <c r="C68" s="164">
        <v>59</v>
      </c>
      <c r="D68" s="164" t="s">
        <v>535</v>
      </c>
      <c r="E68" s="164" t="s">
        <v>241</v>
      </c>
      <c r="F68" s="164" t="s">
        <v>536</v>
      </c>
      <c r="G68" s="164" t="s">
        <v>398</v>
      </c>
      <c r="H68" s="164" t="s">
        <v>560</v>
      </c>
      <c r="I68" s="164" t="s">
        <v>561</v>
      </c>
      <c r="J68" s="164" t="s">
        <v>216</v>
      </c>
      <c r="K68" s="164">
        <v>1.22</v>
      </c>
      <c r="L68" s="164" t="s">
        <v>241</v>
      </c>
      <c r="M68" s="164">
        <v>0</v>
      </c>
      <c r="N68" s="164">
        <v>0</v>
      </c>
      <c r="O68" s="164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64"/>
      <c r="Z68" s="164" t="s">
        <v>562</v>
      </c>
      <c r="AA68" s="164" t="s">
        <v>493</v>
      </c>
      <c r="AB68" s="164" t="s">
        <v>350</v>
      </c>
      <c r="AC68" s="164">
        <v>0</v>
      </c>
    </row>
    <row r="69" spans="2:29" ht="75" x14ac:dyDescent="0.25">
      <c r="B69" s="156" t="s">
        <v>204</v>
      </c>
      <c r="C69" s="164">
        <v>60</v>
      </c>
      <c r="D69" s="164" t="s">
        <v>535</v>
      </c>
      <c r="E69" s="164" t="s">
        <v>241</v>
      </c>
      <c r="F69" s="164" t="s">
        <v>563</v>
      </c>
      <c r="G69" s="164" t="s">
        <v>270</v>
      </c>
      <c r="H69" s="164" t="s">
        <v>564</v>
      </c>
      <c r="I69" s="164" t="s">
        <v>565</v>
      </c>
      <c r="J69" s="164" t="s">
        <v>216</v>
      </c>
      <c r="K69" s="164">
        <v>0.67</v>
      </c>
      <c r="L69" s="164" t="s">
        <v>249</v>
      </c>
      <c r="M69" s="164">
        <v>0</v>
      </c>
      <c r="N69" s="164">
        <v>0</v>
      </c>
      <c r="O69" s="164">
        <v>303</v>
      </c>
      <c r="P69" s="164">
        <v>0</v>
      </c>
      <c r="Q69" s="164">
        <v>0</v>
      </c>
      <c r="R69" s="164">
        <v>303</v>
      </c>
      <c r="S69" s="164">
        <v>0</v>
      </c>
      <c r="T69" s="164">
        <v>0</v>
      </c>
      <c r="U69" s="164">
        <v>0</v>
      </c>
      <c r="V69" s="164">
        <v>303</v>
      </c>
      <c r="W69" s="164">
        <v>0</v>
      </c>
      <c r="X69" s="164">
        <v>89</v>
      </c>
      <c r="Y69" s="164"/>
      <c r="Z69" s="164" t="s">
        <v>562</v>
      </c>
      <c r="AA69" s="164" t="s">
        <v>493</v>
      </c>
      <c r="AB69" s="164" t="s">
        <v>350</v>
      </c>
      <c r="AC69" s="164">
        <v>0</v>
      </c>
    </row>
    <row r="70" spans="2:29" ht="75" x14ac:dyDescent="0.25">
      <c r="B70" s="156" t="s">
        <v>204</v>
      </c>
      <c r="C70" s="164">
        <v>61</v>
      </c>
      <c r="D70" s="164" t="s">
        <v>535</v>
      </c>
      <c r="E70" s="164" t="s">
        <v>241</v>
      </c>
      <c r="F70" s="164" t="s">
        <v>566</v>
      </c>
      <c r="G70" s="164" t="s">
        <v>270</v>
      </c>
      <c r="H70" s="164" t="s">
        <v>567</v>
      </c>
      <c r="I70" s="164" t="s">
        <v>568</v>
      </c>
      <c r="J70" s="164" t="s">
        <v>216</v>
      </c>
      <c r="K70" s="164">
        <v>0.17</v>
      </c>
      <c r="L70" s="164" t="s">
        <v>249</v>
      </c>
      <c r="M70" s="164">
        <v>0</v>
      </c>
      <c r="N70" s="164">
        <v>0</v>
      </c>
      <c r="O70" s="164">
        <v>181</v>
      </c>
      <c r="P70" s="164">
        <v>0</v>
      </c>
      <c r="Q70" s="164">
        <v>0</v>
      </c>
      <c r="R70" s="164">
        <v>181</v>
      </c>
      <c r="S70" s="164">
        <v>0</v>
      </c>
      <c r="T70" s="164">
        <v>0</v>
      </c>
      <c r="U70" s="164">
        <v>0</v>
      </c>
      <c r="V70" s="164">
        <v>181</v>
      </c>
      <c r="W70" s="164">
        <v>0</v>
      </c>
      <c r="X70" s="164">
        <v>207</v>
      </c>
      <c r="Y70" s="164"/>
      <c r="Z70" s="164" t="s">
        <v>562</v>
      </c>
      <c r="AA70" s="164" t="s">
        <v>493</v>
      </c>
      <c r="AB70" s="164" t="s">
        <v>350</v>
      </c>
      <c r="AC70" s="164">
        <v>0</v>
      </c>
    </row>
    <row r="71" spans="2:29" ht="225" x14ac:dyDescent="0.25">
      <c r="B71" s="156" t="s">
        <v>204</v>
      </c>
      <c r="C71" s="164">
        <v>62</v>
      </c>
      <c r="D71" s="164" t="s">
        <v>569</v>
      </c>
      <c r="E71" s="164" t="s">
        <v>241</v>
      </c>
      <c r="F71" s="164" t="s">
        <v>570</v>
      </c>
      <c r="G71" s="164" t="s">
        <v>213</v>
      </c>
      <c r="H71" s="164" t="s">
        <v>571</v>
      </c>
      <c r="I71" s="164" t="s">
        <v>572</v>
      </c>
      <c r="J71" s="164" t="s">
        <v>216</v>
      </c>
      <c r="K71" s="164">
        <v>1.27</v>
      </c>
      <c r="L71" s="164" t="s">
        <v>573</v>
      </c>
      <c r="M71" s="164" t="s">
        <v>574</v>
      </c>
      <c r="N71" s="164">
        <v>0</v>
      </c>
      <c r="O71" s="164">
        <v>163</v>
      </c>
      <c r="P71" s="164">
        <v>0</v>
      </c>
      <c r="Q71" s="164">
        <v>3</v>
      </c>
      <c r="R71" s="164">
        <v>160</v>
      </c>
      <c r="S71" s="164">
        <v>0</v>
      </c>
      <c r="T71" s="164">
        <v>0</v>
      </c>
      <c r="U71" s="164">
        <v>3</v>
      </c>
      <c r="V71" s="164">
        <v>160</v>
      </c>
      <c r="W71" s="164">
        <v>0</v>
      </c>
      <c r="X71" s="164">
        <v>0</v>
      </c>
      <c r="Y71" s="164"/>
      <c r="Z71" s="164" t="s">
        <v>575</v>
      </c>
      <c r="AA71" s="164" t="s">
        <v>259</v>
      </c>
      <c r="AB71" s="164" t="s">
        <v>260</v>
      </c>
      <c r="AC71" s="164">
        <v>0</v>
      </c>
    </row>
    <row r="72" spans="2:29" ht="210" x14ac:dyDescent="0.25">
      <c r="B72" s="156" t="s">
        <v>204</v>
      </c>
      <c r="C72" s="164">
        <v>63</v>
      </c>
      <c r="D72" s="164" t="s">
        <v>569</v>
      </c>
      <c r="E72" s="164" t="s">
        <v>241</v>
      </c>
      <c r="F72" s="164" t="s">
        <v>576</v>
      </c>
      <c r="G72" s="164" t="s">
        <v>213</v>
      </c>
      <c r="H72" s="164" t="s">
        <v>577</v>
      </c>
      <c r="I72" s="164" t="s">
        <v>578</v>
      </c>
      <c r="J72" s="164" t="s">
        <v>216</v>
      </c>
      <c r="K72" s="164">
        <v>2.33</v>
      </c>
      <c r="L72" s="164" t="s">
        <v>579</v>
      </c>
      <c r="M72" s="164">
        <v>0</v>
      </c>
      <c r="N72" s="164" t="s">
        <v>580</v>
      </c>
      <c r="O72" s="164">
        <v>60</v>
      </c>
      <c r="P72" s="164">
        <v>0</v>
      </c>
      <c r="Q72" s="164">
        <v>1</v>
      </c>
      <c r="R72" s="164">
        <v>59</v>
      </c>
      <c r="S72" s="164">
        <v>0</v>
      </c>
      <c r="T72" s="164">
        <v>0</v>
      </c>
      <c r="U72" s="164">
        <v>5</v>
      </c>
      <c r="V72" s="164">
        <v>55</v>
      </c>
      <c r="W72" s="164">
        <v>0</v>
      </c>
      <c r="X72" s="164">
        <v>0</v>
      </c>
      <c r="Y72" s="164"/>
      <c r="Z72" s="164" t="s">
        <v>581</v>
      </c>
      <c r="AA72" s="164" t="s">
        <v>332</v>
      </c>
      <c r="AB72" s="164" t="s">
        <v>221</v>
      </c>
      <c r="AC72" s="164">
        <v>0</v>
      </c>
    </row>
    <row r="73" spans="2:29" ht="120" x14ac:dyDescent="0.25">
      <c r="B73" s="156" t="s">
        <v>204</v>
      </c>
      <c r="C73" s="164">
        <v>64</v>
      </c>
      <c r="D73" s="164" t="s">
        <v>553</v>
      </c>
      <c r="E73" s="164" t="s">
        <v>232</v>
      </c>
      <c r="F73" s="164" t="s">
        <v>582</v>
      </c>
      <c r="G73" s="164" t="s">
        <v>213</v>
      </c>
      <c r="H73" s="164" t="s">
        <v>583</v>
      </c>
      <c r="I73" s="164" t="s">
        <v>584</v>
      </c>
      <c r="J73" s="164" t="s">
        <v>216</v>
      </c>
      <c r="K73" s="164">
        <v>1.28</v>
      </c>
      <c r="L73" s="164" t="s">
        <v>585</v>
      </c>
      <c r="M73" s="164">
        <v>0</v>
      </c>
      <c r="N73" s="164">
        <v>0</v>
      </c>
      <c r="O73" s="164">
        <v>1</v>
      </c>
      <c r="P73" s="164">
        <v>0</v>
      </c>
      <c r="Q73" s="164">
        <v>0</v>
      </c>
      <c r="R73" s="164">
        <v>0</v>
      </c>
      <c r="S73" s="164">
        <v>0</v>
      </c>
      <c r="T73" s="164">
        <v>0</v>
      </c>
      <c r="U73" s="164">
        <v>0</v>
      </c>
      <c r="V73" s="164">
        <v>0</v>
      </c>
      <c r="W73" s="164">
        <v>1</v>
      </c>
      <c r="X73" s="164">
        <v>218</v>
      </c>
      <c r="Y73" s="164" t="s">
        <v>558</v>
      </c>
      <c r="Z73" s="164" t="s">
        <v>581</v>
      </c>
      <c r="AA73" s="164" t="s">
        <v>339</v>
      </c>
      <c r="AB73" s="164" t="s">
        <v>260</v>
      </c>
      <c r="AC73" s="164">
        <v>0</v>
      </c>
    </row>
    <row r="74" spans="2:29" ht="345" x14ac:dyDescent="0.25">
      <c r="B74" s="156" t="s">
        <v>204</v>
      </c>
      <c r="C74" s="164">
        <v>65</v>
      </c>
      <c r="D74" s="164" t="s">
        <v>569</v>
      </c>
      <c r="E74" s="164" t="s">
        <v>241</v>
      </c>
      <c r="F74" s="164" t="s">
        <v>586</v>
      </c>
      <c r="G74" s="164" t="s">
        <v>213</v>
      </c>
      <c r="H74" s="164" t="s">
        <v>587</v>
      </c>
      <c r="I74" s="164" t="s">
        <v>588</v>
      </c>
      <c r="J74" s="164" t="s">
        <v>216</v>
      </c>
      <c r="K74" s="164">
        <v>2.08</v>
      </c>
      <c r="L74" s="164" t="s">
        <v>589</v>
      </c>
      <c r="M74" s="164">
        <v>0</v>
      </c>
      <c r="N74" s="164" t="s">
        <v>590</v>
      </c>
      <c r="O74" s="164">
        <v>29</v>
      </c>
      <c r="P74" s="164">
        <v>5</v>
      </c>
      <c r="Q74" s="164">
        <v>0</v>
      </c>
      <c r="R74" s="164">
        <v>24</v>
      </c>
      <c r="S74" s="164">
        <v>0</v>
      </c>
      <c r="T74" s="164">
        <v>0</v>
      </c>
      <c r="U74" s="164">
        <v>0</v>
      </c>
      <c r="V74" s="164">
        <v>29</v>
      </c>
      <c r="W74" s="164">
        <v>0</v>
      </c>
      <c r="X74" s="164">
        <v>0</v>
      </c>
      <c r="Y74" s="164"/>
      <c r="Z74" s="164" t="s">
        <v>591</v>
      </c>
      <c r="AA74" s="164" t="s">
        <v>332</v>
      </c>
      <c r="AB74" s="164" t="s">
        <v>221</v>
      </c>
      <c r="AC74" s="164">
        <v>0</v>
      </c>
    </row>
    <row r="75" spans="2:29" ht="120" x14ac:dyDescent="0.25">
      <c r="B75" s="156" t="s">
        <v>204</v>
      </c>
      <c r="C75" s="164">
        <v>66</v>
      </c>
      <c r="D75" s="164" t="s">
        <v>553</v>
      </c>
      <c r="E75" s="164" t="s">
        <v>232</v>
      </c>
      <c r="F75" s="164" t="s">
        <v>592</v>
      </c>
      <c r="G75" s="164" t="s">
        <v>307</v>
      </c>
      <c r="H75" s="164" t="s">
        <v>593</v>
      </c>
      <c r="I75" s="164" t="s">
        <v>594</v>
      </c>
      <c r="J75" s="164" t="s">
        <v>216</v>
      </c>
      <c r="K75" s="164">
        <v>3.28</v>
      </c>
      <c r="L75" s="164" t="s">
        <v>557</v>
      </c>
      <c r="M75" s="164">
        <v>0</v>
      </c>
      <c r="N75" s="164">
        <v>0</v>
      </c>
      <c r="O75" s="164">
        <v>1</v>
      </c>
      <c r="P75" s="164">
        <v>0</v>
      </c>
      <c r="Q75" s="164">
        <v>0</v>
      </c>
      <c r="R75" s="164">
        <v>0</v>
      </c>
      <c r="S75" s="164">
        <v>0</v>
      </c>
      <c r="T75" s="164">
        <v>0</v>
      </c>
      <c r="U75" s="164">
        <v>0</v>
      </c>
      <c r="V75" s="164">
        <v>0</v>
      </c>
      <c r="W75" s="164">
        <v>1</v>
      </c>
      <c r="X75" s="164">
        <v>168</v>
      </c>
      <c r="Y75" s="164" t="s">
        <v>558</v>
      </c>
      <c r="Z75" s="164" t="s">
        <v>595</v>
      </c>
      <c r="AA75" s="164" t="s">
        <v>339</v>
      </c>
      <c r="AB75" s="164" t="s">
        <v>230</v>
      </c>
      <c r="AC75" s="164">
        <v>0</v>
      </c>
    </row>
    <row r="76" spans="2:29" ht="120" x14ac:dyDescent="0.25">
      <c r="B76" s="156" t="s">
        <v>204</v>
      </c>
      <c r="C76" s="164">
        <v>67</v>
      </c>
      <c r="D76" s="164" t="s">
        <v>553</v>
      </c>
      <c r="E76" s="164" t="s">
        <v>232</v>
      </c>
      <c r="F76" s="164" t="s">
        <v>596</v>
      </c>
      <c r="G76" s="164" t="s">
        <v>307</v>
      </c>
      <c r="H76" s="164" t="s">
        <v>597</v>
      </c>
      <c r="I76" s="164" t="s">
        <v>598</v>
      </c>
      <c r="J76" s="164" t="s">
        <v>216</v>
      </c>
      <c r="K76" s="164">
        <v>0.83</v>
      </c>
      <c r="L76" s="164" t="s">
        <v>599</v>
      </c>
      <c r="M76" s="164">
        <v>0</v>
      </c>
      <c r="N76" s="164">
        <v>0</v>
      </c>
      <c r="O76" s="164">
        <v>1</v>
      </c>
      <c r="P76" s="164">
        <v>0</v>
      </c>
      <c r="Q76" s="164">
        <v>0</v>
      </c>
      <c r="R76" s="164">
        <v>0</v>
      </c>
      <c r="S76" s="164">
        <v>0</v>
      </c>
      <c r="T76" s="164">
        <v>0</v>
      </c>
      <c r="U76" s="164">
        <v>0</v>
      </c>
      <c r="V76" s="164">
        <v>0</v>
      </c>
      <c r="W76" s="164">
        <v>1</v>
      </c>
      <c r="X76" s="164">
        <v>953</v>
      </c>
      <c r="Y76" s="164" t="s">
        <v>558</v>
      </c>
      <c r="Z76" s="164" t="s">
        <v>595</v>
      </c>
      <c r="AA76" s="164" t="s">
        <v>339</v>
      </c>
      <c r="AB76" s="164" t="s">
        <v>230</v>
      </c>
      <c r="AC76" s="164">
        <v>0</v>
      </c>
    </row>
    <row r="77" spans="2:29" ht="195" x14ac:dyDescent="0.25">
      <c r="B77" s="156" t="s">
        <v>204</v>
      </c>
      <c r="C77" s="164">
        <v>68</v>
      </c>
      <c r="D77" s="164" t="s">
        <v>542</v>
      </c>
      <c r="E77" s="164" t="s">
        <v>241</v>
      </c>
      <c r="F77" s="164" t="s">
        <v>600</v>
      </c>
      <c r="G77" s="164" t="s">
        <v>213</v>
      </c>
      <c r="H77" s="164" t="s">
        <v>601</v>
      </c>
      <c r="I77" s="164" t="s">
        <v>602</v>
      </c>
      <c r="J77" s="164" t="s">
        <v>216</v>
      </c>
      <c r="K77" s="164">
        <v>1.9</v>
      </c>
      <c r="L77" s="164" t="s">
        <v>603</v>
      </c>
      <c r="M77" s="164">
        <v>0</v>
      </c>
      <c r="N77" s="164">
        <v>0</v>
      </c>
      <c r="O77" s="164">
        <v>1</v>
      </c>
      <c r="P77" s="164">
        <v>0</v>
      </c>
      <c r="Q77" s="164">
        <v>0</v>
      </c>
      <c r="R77" s="164">
        <v>0</v>
      </c>
      <c r="S77" s="164">
        <v>0</v>
      </c>
      <c r="T77" s="164">
        <v>0</v>
      </c>
      <c r="U77" s="164">
        <v>0</v>
      </c>
      <c r="V77" s="164">
        <v>0</v>
      </c>
      <c r="W77" s="164">
        <v>1</v>
      </c>
      <c r="X77" s="164">
        <v>233</v>
      </c>
      <c r="Y77" s="164" t="s">
        <v>604</v>
      </c>
      <c r="Z77" s="164" t="s">
        <v>605</v>
      </c>
      <c r="AA77" s="164" t="s">
        <v>339</v>
      </c>
      <c r="AB77" s="164" t="s">
        <v>260</v>
      </c>
      <c r="AC77" s="164">
        <v>0</v>
      </c>
    </row>
    <row r="78" spans="2:29" ht="255" x14ac:dyDescent="0.25">
      <c r="B78" s="156" t="s">
        <v>204</v>
      </c>
      <c r="C78" s="164">
        <v>69</v>
      </c>
      <c r="D78" s="164" t="s">
        <v>518</v>
      </c>
      <c r="E78" s="164" t="s">
        <v>241</v>
      </c>
      <c r="F78" s="164" t="s">
        <v>606</v>
      </c>
      <c r="G78" s="164" t="s">
        <v>213</v>
      </c>
      <c r="H78" s="164" t="s">
        <v>607</v>
      </c>
      <c r="I78" s="164" t="s">
        <v>608</v>
      </c>
      <c r="J78" s="164" t="s">
        <v>216</v>
      </c>
      <c r="K78" s="164">
        <v>0.28000000000000003</v>
      </c>
      <c r="L78" s="164" t="s">
        <v>609</v>
      </c>
      <c r="M78" s="164">
        <v>0</v>
      </c>
      <c r="N78" s="164" t="s">
        <v>610</v>
      </c>
      <c r="O78" s="164">
        <v>10</v>
      </c>
      <c r="P78" s="164">
        <v>0</v>
      </c>
      <c r="Q78" s="164">
        <v>6</v>
      </c>
      <c r="R78" s="164">
        <v>4</v>
      </c>
      <c r="S78" s="164">
        <v>0</v>
      </c>
      <c r="T78" s="164">
        <v>0</v>
      </c>
      <c r="U78" s="164">
        <v>0</v>
      </c>
      <c r="V78" s="164">
        <v>10</v>
      </c>
      <c r="W78" s="164">
        <v>0</v>
      </c>
      <c r="X78" s="164">
        <v>0</v>
      </c>
      <c r="Y78" s="164"/>
      <c r="Z78" s="164" t="s">
        <v>611</v>
      </c>
      <c r="AA78" s="164" t="s">
        <v>381</v>
      </c>
      <c r="AB78" s="164" t="s">
        <v>230</v>
      </c>
      <c r="AC78" s="164">
        <v>1</v>
      </c>
    </row>
    <row r="79" spans="2:29" ht="105" x14ac:dyDescent="0.25">
      <c r="B79" s="156" t="s">
        <v>204</v>
      </c>
      <c r="C79" s="164">
        <v>70</v>
      </c>
      <c r="D79" s="164" t="s">
        <v>294</v>
      </c>
      <c r="E79" s="164" t="s">
        <v>232</v>
      </c>
      <c r="F79" s="164" t="s">
        <v>612</v>
      </c>
      <c r="G79" s="164" t="s">
        <v>307</v>
      </c>
      <c r="H79" s="164" t="s">
        <v>613</v>
      </c>
      <c r="I79" s="164" t="s">
        <v>614</v>
      </c>
      <c r="J79" s="164" t="s">
        <v>216</v>
      </c>
      <c r="K79" s="164">
        <v>0.38</v>
      </c>
      <c r="L79" s="164" t="s">
        <v>249</v>
      </c>
      <c r="M79" s="164">
        <v>0</v>
      </c>
      <c r="N79" s="164" t="s">
        <v>615</v>
      </c>
      <c r="O79" s="164">
        <v>15</v>
      </c>
      <c r="P79" s="164">
        <v>1</v>
      </c>
      <c r="Q79" s="164">
        <v>1</v>
      </c>
      <c r="R79" s="164">
        <v>13</v>
      </c>
      <c r="S79" s="164">
        <v>0</v>
      </c>
      <c r="T79" s="164">
        <v>0</v>
      </c>
      <c r="U79" s="164">
        <v>15</v>
      </c>
      <c r="V79" s="164">
        <v>0</v>
      </c>
      <c r="W79" s="164">
        <v>0</v>
      </c>
      <c r="X79" s="164">
        <v>0</v>
      </c>
      <c r="Y79" s="164"/>
      <c r="Z79" s="164" t="s">
        <v>616</v>
      </c>
      <c r="AA79" s="164" t="s">
        <v>229</v>
      </c>
      <c r="AB79" s="164" t="s">
        <v>230</v>
      </c>
      <c r="AC79" s="164">
        <v>1</v>
      </c>
    </row>
    <row r="80" spans="2:29" ht="409.5" x14ac:dyDescent="0.25">
      <c r="B80" s="156" t="s">
        <v>204</v>
      </c>
      <c r="C80" s="164">
        <v>71</v>
      </c>
      <c r="D80" s="164" t="s">
        <v>569</v>
      </c>
      <c r="E80" s="164" t="s">
        <v>241</v>
      </c>
      <c r="F80" s="164" t="s">
        <v>617</v>
      </c>
      <c r="G80" s="164" t="s">
        <v>213</v>
      </c>
      <c r="H80" s="164" t="s">
        <v>618</v>
      </c>
      <c r="I80" s="164" t="s">
        <v>619</v>
      </c>
      <c r="J80" s="164" t="s">
        <v>216</v>
      </c>
      <c r="K80" s="164">
        <v>3.12</v>
      </c>
      <c r="L80" s="164" t="s">
        <v>620</v>
      </c>
      <c r="M80" s="164">
        <v>0</v>
      </c>
      <c r="N80" s="164" t="s">
        <v>621</v>
      </c>
      <c r="O80" s="164">
        <v>210</v>
      </c>
      <c r="P80" s="164">
        <v>0</v>
      </c>
      <c r="Q80" s="164">
        <v>1</v>
      </c>
      <c r="R80" s="164">
        <v>209</v>
      </c>
      <c r="S80" s="164">
        <v>0</v>
      </c>
      <c r="T80" s="164">
        <v>0</v>
      </c>
      <c r="U80" s="164">
        <v>18</v>
      </c>
      <c r="V80" s="164">
        <v>192</v>
      </c>
      <c r="W80" s="164">
        <v>0</v>
      </c>
      <c r="X80" s="164">
        <v>0</v>
      </c>
      <c r="Y80" s="164"/>
      <c r="Z80" s="164" t="s">
        <v>616</v>
      </c>
      <c r="AA80" s="164" t="s">
        <v>332</v>
      </c>
      <c r="AB80" s="164" t="s">
        <v>221</v>
      </c>
      <c r="AC80" s="164">
        <v>0</v>
      </c>
    </row>
    <row r="81" spans="2:29" ht="300" x14ac:dyDescent="0.25">
      <c r="B81" s="156" t="s">
        <v>204</v>
      </c>
      <c r="C81" s="164">
        <v>72</v>
      </c>
      <c r="D81" s="164" t="s">
        <v>569</v>
      </c>
      <c r="E81" s="164" t="s">
        <v>241</v>
      </c>
      <c r="F81" s="164" t="s">
        <v>622</v>
      </c>
      <c r="G81" s="164" t="s">
        <v>213</v>
      </c>
      <c r="H81" s="164" t="s">
        <v>623</v>
      </c>
      <c r="I81" s="164" t="s">
        <v>624</v>
      </c>
      <c r="J81" s="164" t="s">
        <v>225</v>
      </c>
      <c r="K81" s="164">
        <v>1.28</v>
      </c>
      <c r="L81" s="164" t="s">
        <v>625</v>
      </c>
      <c r="M81" s="164" t="s">
        <v>626</v>
      </c>
      <c r="N81" s="164" t="s">
        <v>627</v>
      </c>
      <c r="O81" s="164">
        <v>427</v>
      </c>
      <c r="P81" s="164">
        <v>0</v>
      </c>
      <c r="Q81" s="164">
        <v>2</v>
      </c>
      <c r="R81" s="164">
        <v>425</v>
      </c>
      <c r="S81" s="164">
        <v>0</v>
      </c>
      <c r="T81" s="164">
        <v>0</v>
      </c>
      <c r="U81" s="164">
        <v>0</v>
      </c>
      <c r="V81" s="164">
        <v>427</v>
      </c>
      <c r="W81" s="164">
        <v>0</v>
      </c>
      <c r="X81" s="164">
        <v>0</v>
      </c>
      <c r="Y81" s="164"/>
      <c r="Z81" s="164" t="s">
        <v>628</v>
      </c>
      <c r="AA81" s="164" t="s">
        <v>220</v>
      </c>
      <c r="AB81" s="164" t="s">
        <v>221</v>
      </c>
      <c r="AC81" s="164">
        <v>0</v>
      </c>
    </row>
    <row r="82" spans="2:29" ht="180" x14ac:dyDescent="0.25">
      <c r="B82" s="156" t="s">
        <v>204</v>
      </c>
      <c r="C82" s="164">
        <v>73</v>
      </c>
      <c r="D82" s="164" t="s">
        <v>569</v>
      </c>
      <c r="E82" s="164" t="s">
        <v>241</v>
      </c>
      <c r="F82" s="164" t="s">
        <v>629</v>
      </c>
      <c r="G82" s="164" t="s">
        <v>213</v>
      </c>
      <c r="H82" s="164" t="s">
        <v>630</v>
      </c>
      <c r="I82" s="164" t="s">
        <v>631</v>
      </c>
      <c r="J82" s="164" t="s">
        <v>216</v>
      </c>
      <c r="K82" s="164">
        <v>0.95</v>
      </c>
      <c r="L82" s="164" t="s">
        <v>632</v>
      </c>
      <c r="M82" s="164" t="s">
        <v>633</v>
      </c>
      <c r="N82" s="164">
        <v>0</v>
      </c>
      <c r="O82" s="164">
        <v>139</v>
      </c>
      <c r="P82" s="164">
        <v>0</v>
      </c>
      <c r="Q82" s="164">
        <v>4</v>
      </c>
      <c r="R82" s="164">
        <v>135</v>
      </c>
      <c r="S82" s="164">
        <v>0</v>
      </c>
      <c r="T82" s="164">
        <v>0</v>
      </c>
      <c r="U82" s="164">
        <v>0</v>
      </c>
      <c r="V82" s="164">
        <v>139</v>
      </c>
      <c r="W82" s="164">
        <v>0</v>
      </c>
      <c r="X82" s="164">
        <v>0</v>
      </c>
      <c r="Y82" s="164"/>
      <c r="Z82" s="164" t="s">
        <v>634</v>
      </c>
      <c r="AA82" s="164" t="s">
        <v>259</v>
      </c>
      <c r="AB82" s="164" t="s">
        <v>260</v>
      </c>
      <c r="AC82" s="164">
        <v>0</v>
      </c>
    </row>
    <row r="83" spans="2:29" ht="409.5" x14ac:dyDescent="0.25">
      <c r="B83" s="156" t="s">
        <v>204</v>
      </c>
      <c r="C83" s="164">
        <v>74</v>
      </c>
      <c r="D83" s="164" t="s">
        <v>231</v>
      </c>
      <c r="E83" s="164" t="s">
        <v>232</v>
      </c>
      <c r="F83" s="164" t="s">
        <v>635</v>
      </c>
      <c r="G83" s="164" t="s">
        <v>389</v>
      </c>
      <c r="H83" s="164" t="s">
        <v>636</v>
      </c>
      <c r="I83" s="164" t="s">
        <v>637</v>
      </c>
      <c r="J83" s="164" t="s">
        <v>225</v>
      </c>
      <c r="K83" s="164" t="s">
        <v>638</v>
      </c>
      <c r="L83" s="164" t="s">
        <v>639</v>
      </c>
      <c r="M83" s="164">
        <v>0</v>
      </c>
      <c r="N83" s="164" t="s">
        <v>640</v>
      </c>
      <c r="O83" s="164">
        <v>17</v>
      </c>
      <c r="P83" s="164">
        <v>0</v>
      </c>
      <c r="Q83" s="164">
        <v>1</v>
      </c>
      <c r="R83" s="164">
        <v>16</v>
      </c>
      <c r="S83" s="164">
        <v>0</v>
      </c>
      <c r="T83" s="164">
        <v>0</v>
      </c>
      <c r="U83" s="164">
        <v>0</v>
      </c>
      <c r="V83" s="164">
        <v>17</v>
      </c>
      <c r="W83" s="164">
        <v>0</v>
      </c>
      <c r="X83" s="164">
        <v>0</v>
      </c>
      <c r="Y83" s="164"/>
      <c r="Z83" s="164" t="s">
        <v>641</v>
      </c>
      <c r="AA83" s="164" t="s">
        <v>229</v>
      </c>
      <c r="AB83" s="164" t="s">
        <v>230</v>
      </c>
      <c r="AC83" s="164">
        <v>0</v>
      </c>
    </row>
    <row r="84" spans="2:29" ht="135" x14ac:dyDescent="0.25">
      <c r="B84" s="156" t="s">
        <v>204</v>
      </c>
      <c r="C84" s="164">
        <v>75</v>
      </c>
      <c r="D84" s="164" t="s">
        <v>642</v>
      </c>
      <c r="E84" s="164" t="s">
        <v>241</v>
      </c>
      <c r="F84" s="164" t="s">
        <v>643</v>
      </c>
      <c r="G84" s="164" t="s">
        <v>213</v>
      </c>
      <c r="H84" s="164" t="s">
        <v>644</v>
      </c>
      <c r="I84" s="164" t="s">
        <v>644</v>
      </c>
      <c r="J84" s="164" t="s">
        <v>225</v>
      </c>
      <c r="K84" s="164">
        <v>0</v>
      </c>
      <c r="L84" s="164" t="s">
        <v>645</v>
      </c>
      <c r="M84" s="164"/>
      <c r="N84" s="164"/>
      <c r="O84" s="164">
        <v>378</v>
      </c>
      <c r="P84" s="164">
        <v>0</v>
      </c>
      <c r="Q84" s="164">
        <v>1</v>
      </c>
      <c r="R84" s="164">
        <v>377</v>
      </c>
      <c r="S84" s="164">
        <v>0</v>
      </c>
      <c r="T84" s="164">
        <v>0</v>
      </c>
      <c r="U84" s="164">
        <v>0</v>
      </c>
      <c r="V84" s="164">
        <v>378</v>
      </c>
      <c r="W84" s="164">
        <v>0</v>
      </c>
      <c r="X84" s="164">
        <v>0</v>
      </c>
      <c r="Y84" s="164"/>
      <c r="Z84" s="164">
        <v>0</v>
      </c>
      <c r="AA84" s="164" t="s">
        <v>220</v>
      </c>
      <c r="AB84" s="164" t="s">
        <v>230</v>
      </c>
      <c r="AC84" s="164">
        <v>0</v>
      </c>
    </row>
    <row r="85" spans="2:29" ht="75" x14ac:dyDescent="0.25">
      <c r="B85" s="156" t="s">
        <v>204</v>
      </c>
      <c r="C85" s="164">
        <v>76</v>
      </c>
      <c r="D85" s="164" t="s">
        <v>642</v>
      </c>
      <c r="E85" s="164" t="s">
        <v>241</v>
      </c>
      <c r="F85" s="164" t="s">
        <v>646</v>
      </c>
      <c r="G85" s="164" t="s">
        <v>213</v>
      </c>
      <c r="H85" s="164" t="s">
        <v>647</v>
      </c>
      <c r="I85" s="164" t="s">
        <v>648</v>
      </c>
      <c r="J85" s="164" t="s">
        <v>225</v>
      </c>
      <c r="K85" s="164">
        <v>3.75</v>
      </c>
      <c r="L85" s="164" t="s">
        <v>649</v>
      </c>
      <c r="M85" s="164" t="s">
        <v>650</v>
      </c>
      <c r="N85" s="164" t="s">
        <v>651</v>
      </c>
      <c r="O85" s="164">
        <v>40</v>
      </c>
      <c r="P85" s="164">
        <v>0</v>
      </c>
      <c r="Q85" s="164">
        <v>2</v>
      </c>
      <c r="R85" s="164">
        <v>38</v>
      </c>
      <c r="S85" s="164">
        <v>0</v>
      </c>
      <c r="T85" s="164">
        <v>0</v>
      </c>
      <c r="U85" s="164">
        <v>0</v>
      </c>
      <c r="V85" s="164">
        <v>40</v>
      </c>
      <c r="W85" s="164">
        <v>0</v>
      </c>
      <c r="X85" s="164">
        <v>0</v>
      </c>
      <c r="Y85" s="164"/>
      <c r="Z85" s="164">
        <v>0</v>
      </c>
      <c r="AA85" s="164" t="s">
        <v>259</v>
      </c>
      <c r="AB85" s="164" t="s">
        <v>652</v>
      </c>
      <c r="AC85" s="164">
        <v>0</v>
      </c>
    </row>
    <row r="86" spans="2:29" ht="135" x14ac:dyDescent="0.25">
      <c r="B86" s="156" t="s">
        <v>204</v>
      </c>
      <c r="C86" s="164">
        <v>77</v>
      </c>
      <c r="D86" s="164" t="s">
        <v>642</v>
      </c>
      <c r="E86" s="164" t="s">
        <v>241</v>
      </c>
      <c r="F86" s="164" t="s">
        <v>653</v>
      </c>
      <c r="G86" s="164" t="s">
        <v>213</v>
      </c>
      <c r="H86" s="164" t="s">
        <v>654</v>
      </c>
      <c r="I86" s="164" t="s">
        <v>655</v>
      </c>
      <c r="J86" s="164" t="s">
        <v>225</v>
      </c>
      <c r="K86" s="164">
        <v>4.2300000000000004</v>
      </c>
      <c r="L86" s="164" t="s">
        <v>645</v>
      </c>
      <c r="M86" s="164"/>
      <c r="N86" s="164" t="s">
        <v>656</v>
      </c>
      <c r="O86" s="164">
        <v>654</v>
      </c>
      <c r="P86" s="164">
        <v>0</v>
      </c>
      <c r="Q86" s="164">
        <v>2</v>
      </c>
      <c r="R86" s="164">
        <v>652</v>
      </c>
      <c r="S86" s="164">
        <v>0</v>
      </c>
      <c r="T86" s="164">
        <v>0</v>
      </c>
      <c r="U86" s="164">
        <v>0</v>
      </c>
      <c r="V86" s="164">
        <v>654</v>
      </c>
      <c r="W86" s="164">
        <v>0</v>
      </c>
      <c r="X86" s="164">
        <v>0</v>
      </c>
      <c r="Y86" s="164"/>
      <c r="Z86" s="164">
        <v>0</v>
      </c>
      <c r="AA86" s="164" t="s">
        <v>493</v>
      </c>
      <c r="AB86" s="164" t="s">
        <v>230</v>
      </c>
      <c r="AC86" s="164">
        <v>0</v>
      </c>
    </row>
    <row r="87" spans="2:29" ht="60" x14ac:dyDescent="0.25">
      <c r="B87" s="156" t="s">
        <v>204</v>
      </c>
      <c r="C87" s="164">
        <v>78</v>
      </c>
      <c r="D87" s="164" t="s">
        <v>268</v>
      </c>
      <c r="E87" s="164" t="s">
        <v>241</v>
      </c>
      <c r="F87" s="164" t="s">
        <v>657</v>
      </c>
      <c r="G87" s="164" t="s">
        <v>398</v>
      </c>
      <c r="H87" s="164" t="s">
        <v>658</v>
      </c>
      <c r="I87" s="164" t="s">
        <v>659</v>
      </c>
      <c r="J87" s="164" t="s">
        <v>225</v>
      </c>
      <c r="K87" s="164">
        <v>0.52</v>
      </c>
      <c r="L87" s="164" t="s">
        <v>241</v>
      </c>
      <c r="M87" s="164"/>
      <c r="N87" s="164"/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4">
        <v>0</v>
      </c>
      <c r="W87" s="164">
        <v>0</v>
      </c>
      <c r="X87" s="164">
        <v>0</v>
      </c>
      <c r="Y87" s="164"/>
      <c r="Z87" s="164" t="s">
        <v>660</v>
      </c>
      <c r="AA87" s="164" t="s">
        <v>493</v>
      </c>
      <c r="AB87" s="164" t="s">
        <v>230</v>
      </c>
      <c r="AC87" s="164">
        <v>0</v>
      </c>
    </row>
    <row r="88" spans="2:29" ht="75" x14ac:dyDescent="0.25">
      <c r="B88" s="156" t="s">
        <v>204</v>
      </c>
      <c r="C88" s="164">
        <v>79</v>
      </c>
      <c r="D88" s="164" t="s">
        <v>661</v>
      </c>
      <c r="E88" s="164" t="s">
        <v>241</v>
      </c>
      <c r="F88" s="164" t="s">
        <v>662</v>
      </c>
      <c r="G88" s="164" t="s">
        <v>389</v>
      </c>
      <c r="H88" s="164" t="s">
        <v>663</v>
      </c>
      <c r="I88" s="164" t="s">
        <v>663</v>
      </c>
      <c r="J88" s="164" t="s">
        <v>225</v>
      </c>
      <c r="K88" s="164">
        <v>0</v>
      </c>
      <c r="L88" s="164" t="s">
        <v>249</v>
      </c>
      <c r="M88" s="164"/>
      <c r="N88" s="164"/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4">
        <v>0</v>
      </c>
      <c r="W88" s="164">
        <v>0</v>
      </c>
      <c r="X88" s="164">
        <v>0</v>
      </c>
      <c r="Y88" s="164"/>
      <c r="Z88" s="164" t="s">
        <v>664</v>
      </c>
      <c r="AA88" s="164" t="s">
        <v>665</v>
      </c>
      <c r="AB88" s="164" t="s">
        <v>429</v>
      </c>
      <c r="AC88" s="164">
        <v>0</v>
      </c>
    </row>
    <row r="89" spans="2:29" ht="45" x14ac:dyDescent="0.25">
      <c r="B89" s="156" t="s">
        <v>204</v>
      </c>
      <c r="C89" s="164">
        <v>80</v>
      </c>
      <c r="D89" s="164" t="s">
        <v>268</v>
      </c>
      <c r="E89" s="164" t="s">
        <v>241</v>
      </c>
      <c r="F89" s="164" t="s">
        <v>666</v>
      </c>
      <c r="G89" s="164" t="s">
        <v>270</v>
      </c>
      <c r="H89" s="164" t="s">
        <v>667</v>
      </c>
      <c r="I89" s="164" t="s">
        <v>668</v>
      </c>
      <c r="J89" s="164" t="s">
        <v>225</v>
      </c>
      <c r="K89" s="164">
        <v>19.079999999999998</v>
      </c>
      <c r="L89" s="164" t="s">
        <v>249</v>
      </c>
      <c r="M89" s="164"/>
      <c r="N89" s="164"/>
      <c r="O89" s="164">
        <v>181</v>
      </c>
      <c r="P89" s="164">
        <v>0</v>
      </c>
      <c r="Q89" s="164">
        <v>0</v>
      </c>
      <c r="R89" s="164">
        <v>181</v>
      </c>
      <c r="S89" s="164">
        <v>0</v>
      </c>
      <c r="T89" s="164">
        <v>0</v>
      </c>
      <c r="U89" s="164">
        <v>0</v>
      </c>
      <c r="V89" s="164">
        <v>181</v>
      </c>
      <c r="W89" s="164">
        <v>0</v>
      </c>
      <c r="X89" s="164">
        <v>103</v>
      </c>
      <c r="Y89" s="164"/>
      <c r="Z89" s="164" t="s">
        <v>669</v>
      </c>
      <c r="AA89" s="164" t="s">
        <v>318</v>
      </c>
      <c r="AB89" s="164" t="s">
        <v>240</v>
      </c>
      <c r="AC89" s="164">
        <v>0</v>
      </c>
    </row>
    <row r="90" spans="2:29" ht="60" x14ac:dyDescent="0.25">
      <c r="B90" s="156" t="s">
        <v>204</v>
      </c>
      <c r="C90" s="164">
        <v>81</v>
      </c>
      <c r="D90" s="164" t="s">
        <v>268</v>
      </c>
      <c r="E90" s="164" t="s">
        <v>241</v>
      </c>
      <c r="F90" s="164" t="s">
        <v>670</v>
      </c>
      <c r="G90" s="164" t="s">
        <v>307</v>
      </c>
      <c r="H90" s="164" t="s">
        <v>671</v>
      </c>
      <c r="I90" s="164" t="s">
        <v>672</v>
      </c>
      <c r="J90" s="164" t="s">
        <v>225</v>
      </c>
      <c r="K90" s="164">
        <v>1</v>
      </c>
      <c r="L90" s="164" t="s">
        <v>249</v>
      </c>
      <c r="M90" s="164"/>
      <c r="N90" s="164"/>
      <c r="O90" s="164">
        <v>497</v>
      </c>
      <c r="P90" s="164">
        <v>0</v>
      </c>
      <c r="Q90" s="164">
        <v>0</v>
      </c>
      <c r="R90" s="164">
        <v>497</v>
      </c>
      <c r="S90" s="164">
        <v>0</v>
      </c>
      <c r="T90" s="164">
        <v>0</v>
      </c>
      <c r="U90" s="164">
        <v>13</v>
      </c>
      <c r="V90" s="164">
        <v>484</v>
      </c>
      <c r="W90" s="164">
        <v>0</v>
      </c>
      <c r="X90" s="164">
        <v>342</v>
      </c>
      <c r="Y90" s="164"/>
      <c r="Z90" s="164" t="s">
        <v>673</v>
      </c>
      <c r="AA90" s="164" t="s">
        <v>229</v>
      </c>
      <c r="AB90" s="164" t="s">
        <v>350</v>
      </c>
      <c r="AC90" s="164">
        <v>0</v>
      </c>
    </row>
    <row r="91" spans="2:29" ht="60" x14ac:dyDescent="0.25">
      <c r="B91" s="156" t="s">
        <v>204</v>
      </c>
      <c r="C91" s="164">
        <v>82</v>
      </c>
      <c r="D91" s="164" t="s">
        <v>268</v>
      </c>
      <c r="E91" s="164" t="s">
        <v>241</v>
      </c>
      <c r="F91" s="164" t="s">
        <v>657</v>
      </c>
      <c r="G91" s="164" t="s">
        <v>398</v>
      </c>
      <c r="H91" s="164" t="s">
        <v>674</v>
      </c>
      <c r="I91" s="164" t="s">
        <v>674</v>
      </c>
      <c r="J91" s="164" t="s">
        <v>225</v>
      </c>
      <c r="K91" s="164">
        <v>0</v>
      </c>
      <c r="L91" s="164" t="s">
        <v>241</v>
      </c>
      <c r="M91" s="164"/>
      <c r="N91" s="164"/>
      <c r="O91" s="164">
        <v>0</v>
      </c>
      <c r="P91" s="164">
        <v>0</v>
      </c>
      <c r="Q91" s="164">
        <v>0</v>
      </c>
      <c r="R91" s="164">
        <v>0</v>
      </c>
      <c r="S91" s="164">
        <v>0</v>
      </c>
      <c r="T91" s="164">
        <v>0</v>
      </c>
      <c r="U91" s="164">
        <v>0</v>
      </c>
      <c r="V91" s="164">
        <v>0</v>
      </c>
      <c r="W91" s="164">
        <v>0</v>
      </c>
      <c r="X91" s="164">
        <v>0</v>
      </c>
      <c r="Y91" s="164"/>
      <c r="Z91" s="164" t="s">
        <v>669</v>
      </c>
      <c r="AA91" s="164" t="s">
        <v>493</v>
      </c>
      <c r="AB91" s="164" t="s">
        <v>230</v>
      </c>
      <c r="AC91" s="164">
        <v>0</v>
      </c>
    </row>
    <row r="92" spans="2:29" ht="75" x14ac:dyDescent="0.25">
      <c r="B92" s="156" t="s">
        <v>204</v>
      </c>
      <c r="C92" s="164">
        <v>83</v>
      </c>
      <c r="D92" s="164" t="s">
        <v>661</v>
      </c>
      <c r="E92" s="164" t="s">
        <v>241</v>
      </c>
      <c r="F92" s="164" t="s">
        <v>662</v>
      </c>
      <c r="G92" s="164" t="s">
        <v>389</v>
      </c>
      <c r="H92" s="164" t="s">
        <v>675</v>
      </c>
      <c r="I92" s="164" t="s">
        <v>675</v>
      </c>
      <c r="J92" s="164" t="s">
        <v>225</v>
      </c>
      <c r="K92" s="164">
        <v>0</v>
      </c>
      <c r="L92" s="164" t="s">
        <v>249</v>
      </c>
      <c r="M92" s="164"/>
      <c r="N92" s="164"/>
      <c r="O92" s="164">
        <v>0</v>
      </c>
      <c r="P92" s="164">
        <v>0</v>
      </c>
      <c r="Q92" s="164">
        <v>0</v>
      </c>
      <c r="R92" s="164">
        <v>0</v>
      </c>
      <c r="S92" s="164">
        <v>0</v>
      </c>
      <c r="T92" s="164">
        <v>0</v>
      </c>
      <c r="U92" s="164">
        <v>0</v>
      </c>
      <c r="V92" s="164">
        <v>0</v>
      </c>
      <c r="W92" s="164">
        <v>0</v>
      </c>
      <c r="X92" s="164">
        <v>0</v>
      </c>
      <c r="Y92" s="164"/>
      <c r="Z92" s="164" t="s">
        <v>676</v>
      </c>
      <c r="AA92" s="164" t="s">
        <v>665</v>
      </c>
      <c r="AB92" s="164" t="s">
        <v>429</v>
      </c>
      <c r="AC92" s="164">
        <v>0</v>
      </c>
    </row>
    <row r="93" spans="2:29" ht="75" x14ac:dyDescent="0.25">
      <c r="B93" s="156" t="s">
        <v>204</v>
      </c>
      <c r="C93" s="164">
        <v>84</v>
      </c>
      <c r="D93" s="164" t="s">
        <v>661</v>
      </c>
      <c r="E93" s="164" t="s">
        <v>241</v>
      </c>
      <c r="F93" s="164" t="s">
        <v>677</v>
      </c>
      <c r="G93" s="164" t="s">
        <v>389</v>
      </c>
      <c r="H93" s="164" t="s">
        <v>675</v>
      </c>
      <c r="I93" s="164" t="s">
        <v>675</v>
      </c>
      <c r="J93" s="164" t="s">
        <v>225</v>
      </c>
      <c r="K93" s="164">
        <v>0</v>
      </c>
      <c r="L93" s="164" t="s">
        <v>249</v>
      </c>
      <c r="M93" s="164"/>
      <c r="N93" s="164"/>
      <c r="O93" s="164">
        <v>0</v>
      </c>
      <c r="P93" s="164">
        <v>0</v>
      </c>
      <c r="Q93" s="164">
        <v>0</v>
      </c>
      <c r="R93" s="164">
        <v>0</v>
      </c>
      <c r="S93" s="164">
        <v>0</v>
      </c>
      <c r="T93" s="164">
        <v>0</v>
      </c>
      <c r="U93" s="164">
        <v>0</v>
      </c>
      <c r="V93" s="164">
        <v>0</v>
      </c>
      <c r="W93" s="164">
        <v>0</v>
      </c>
      <c r="X93" s="164">
        <v>0</v>
      </c>
      <c r="Y93" s="164"/>
      <c r="Z93" s="164" t="s">
        <v>676</v>
      </c>
      <c r="AA93" s="164" t="s">
        <v>665</v>
      </c>
      <c r="AB93" s="164" t="s">
        <v>429</v>
      </c>
      <c r="AC93" s="164">
        <v>0</v>
      </c>
    </row>
    <row r="94" spans="2:29" ht="120" x14ac:dyDescent="0.25">
      <c r="B94" s="156" t="s">
        <v>204</v>
      </c>
      <c r="C94" s="164">
        <v>85</v>
      </c>
      <c r="D94" s="164" t="s">
        <v>294</v>
      </c>
      <c r="E94" s="164" t="s">
        <v>232</v>
      </c>
      <c r="F94" s="164" t="s">
        <v>678</v>
      </c>
      <c r="G94" s="164" t="s">
        <v>213</v>
      </c>
      <c r="H94" s="164" t="s">
        <v>679</v>
      </c>
      <c r="I94" s="164" t="s">
        <v>679</v>
      </c>
      <c r="J94" s="164" t="s">
        <v>216</v>
      </c>
      <c r="K94" s="164">
        <v>0</v>
      </c>
      <c r="L94" s="164" t="s">
        <v>249</v>
      </c>
      <c r="M94" s="164">
        <v>0</v>
      </c>
      <c r="N94" s="164">
        <v>0</v>
      </c>
      <c r="O94" s="164">
        <v>0</v>
      </c>
      <c r="P94" s="164">
        <v>0</v>
      </c>
      <c r="Q94" s="164">
        <v>0</v>
      </c>
      <c r="R94" s="164">
        <v>0</v>
      </c>
      <c r="S94" s="164">
        <v>0</v>
      </c>
      <c r="T94" s="164">
        <v>0</v>
      </c>
      <c r="U94" s="164">
        <v>0</v>
      </c>
      <c r="V94" s="164">
        <v>0</v>
      </c>
      <c r="W94" s="164">
        <v>0</v>
      </c>
      <c r="X94" s="164">
        <v>0</v>
      </c>
      <c r="Y94" s="164"/>
      <c r="Z94" s="164" t="s">
        <v>680</v>
      </c>
      <c r="AA94" s="164" t="s">
        <v>312</v>
      </c>
      <c r="AB94" s="164" t="s">
        <v>230</v>
      </c>
      <c r="AC94" s="164">
        <v>0</v>
      </c>
    </row>
    <row r="95" spans="2:29" ht="90" x14ac:dyDescent="0.25">
      <c r="B95" s="156" t="s">
        <v>204</v>
      </c>
      <c r="C95" s="164">
        <v>86</v>
      </c>
      <c r="D95" s="164" t="s">
        <v>661</v>
      </c>
      <c r="E95" s="164" t="s">
        <v>241</v>
      </c>
      <c r="F95" s="164" t="s">
        <v>681</v>
      </c>
      <c r="G95" s="164" t="s">
        <v>213</v>
      </c>
      <c r="H95" s="164" t="s">
        <v>682</v>
      </c>
      <c r="I95" s="164" t="s">
        <v>683</v>
      </c>
      <c r="J95" s="164" t="s">
        <v>225</v>
      </c>
      <c r="K95" s="164" t="s">
        <v>684</v>
      </c>
      <c r="L95" s="164" t="s">
        <v>249</v>
      </c>
      <c r="M95" s="164"/>
      <c r="N95" s="164"/>
      <c r="O95" s="164">
        <v>31</v>
      </c>
      <c r="P95" s="164">
        <v>0</v>
      </c>
      <c r="Q95" s="164">
        <v>0</v>
      </c>
      <c r="R95" s="164">
        <v>31</v>
      </c>
      <c r="S95" s="164">
        <v>0</v>
      </c>
      <c r="T95" s="164">
        <v>0</v>
      </c>
      <c r="U95" s="164">
        <v>3</v>
      </c>
      <c r="V95" s="164">
        <v>28</v>
      </c>
      <c r="W95" s="164">
        <v>0</v>
      </c>
      <c r="X95" s="164">
        <v>0</v>
      </c>
      <c r="Y95" s="164"/>
      <c r="Z95" s="164" t="s">
        <v>680</v>
      </c>
      <c r="AA95" s="164" t="s">
        <v>665</v>
      </c>
      <c r="AB95" s="164" t="s">
        <v>429</v>
      </c>
      <c r="AC95" s="164">
        <v>0</v>
      </c>
    </row>
    <row r="96" spans="2:29" ht="75" x14ac:dyDescent="0.25">
      <c r="B96" s="156" t="s">
        <v>204</v>
      </c>
      <c r="C96" s="164">
        <v>87</v>
      </c>
      <c r="D96" s="164" t="s">
        <v>685</v>
      </c>
      <c r="E96" s="164" t="s">
        <v>249</v>
      </c>
      <c r="F96" s="164" t="s">
        <v>686</v>
      </c>
      <c r="G96" s="164" t="s">
        <v>213</v>
      </c>
      <c r="H96" s="164" t="s">
        <v>687</v>
      </c>
      <c r="I96" s="164" t="s">
        <v>688</v>
      </c>
      <c r="J96" s="164" t="s">
        <v>225</v>
      </c>
      <c r="K96" s="164">
        <v>5</v>
      </c>
      <c r="L96" s="164" t="s">
        <v>689</v>
      </c>
      <c r="M96" s="164"/>
      <c r="N96" s="164"/>
      <c r="O96" s="164">
        <v>2</v>
      </c>
      <c r="P96" s="164">
        <v>0</v>
      </c>
      <c r="Q96" s="164">
        <v>0</v>
      </c>
      <c r="R96" s="164">
        <v>2</v>
      </c>
      <c r="S96" s="164">
        <v>0</v>
      </c>
      <c r="T96" s="164">
        <v>0</v>
      </c>
      <c r="U96" s="164">
        <v>2</v>
      </c>
      <c r="V96" s="164">
        <v>0</v>
      </c>
      <c r="W96" s="164">
        <v>0</v>
      </c>
      <c r="X96" s="164">
        <v>0</v>
      </c>
      <c r="Y96" s="164"/>
      <c r="Z96" s="164" t="s">
        <v>690</v>
      </c>
      <c r="AA96" s="164" t="s">
        <v>332</v>
      </c>
      <c r="AB96" s="164" t="s">
        <v>230</v>
      </c>
      <c r="AC96" s="164">
        <v>0</v>
      </c>
    </row>
    <row r="97" spans="2:29" ht="409.5" x14ac:dyDescent="0.25">
      <c r="B97" s="156" t="s">
        <v>204</v>
      </c>
      <c r="C97" s="164">
        <v>88</v>
      </c>
      <c r="D97" s="164" t="s">
        <v>642</v>
      </c>
      <c r="E97" s="164" t="s">
        <v>241</v>
      </c>
      <c r="F97" s="164" t="s">
        <v>691</v>
      </c>
      <c r="G97" s="164" t="s">
        <v>213</v>
      </c>
      <c r="H97" s="164" t="s">
        <v>692</v>
      </c>
      <c r="I97" s="164" t="s">
        <v>693</v>
      </c>
      <c r="J97" s="164" t="s">
        <v>225</v>
      </c>
      <c r="K97" s="164">
        <v>1.75</v>
      </c>
      <c r="L97" s="164" t="s">
        <v>694</v>
      </c>
      <c r="M97" s="164"/>
      <c r="N97" s="164"/>
      <c r="O97" s="164">
        <v>150</v>
      </c>
      <c r="P97" s="164">
        <v>0</v>
      </c>
      <c r="Q97" s="164">
        <v>0</v>
      </c>
      <c r="R97" s="164">
        <v>150</v>
      </c>
      <c r="S97" s="164">
        <v>0</v>
      </c>
      <c r="T97" s="164">
        <v>0</v>
      </c>
      <c r="U97" s="164">
        <v>18</v>
      </c>
      <c r="V97" s="164">
        <v>132</v>
      </c>
      <c r="W97" s="164">
        <v>0</v>
      </c>
      <c r="X97" s="164">
        <v>0</v>
      </c>
      <c r="Y97" s="164"/>
      <c r="Z97" s="164">
        <v>0</v>
      </c>
      <c r="AA97" s="164" t="s">
        <v>229</v>
      </c>
      <c r="AB97" s="164" t="s">
        <v>350</v>
      </c>
      <c r="AC97" s="164">
        <v>0</v>
      </c>
    </row>
    <row r="98" spans="2:29" ht="45" x14ac:dyDescent="0.25">
      <c r="B98" s="156" t="s">
        <v>204</v>
      </c>
      <c r="C98" s="164">
        <v>89</v>
      </c>
      <c r="D98" s="164" t="s">
        <v>268</v>
      </c>
      <c r="E98" s="164" t="s">
        <v>241</v>
      </c>
      <c r="F98" s="164" t="s">
        <v>666</v>
      </c>
      <c r="G98" s="164" t="s">
        <v>270</v>
      </c>
      <c r="H98" s="164" t="s">
        <v>695</v>
      </c>
      <c r="I98" s="164" t="s">
        <v>696</v>
      </c>
      <c r="J98" s="164" t="s">
        <v>225</v>
      </c>
      <c r="K98" s="164">
        <v>0.5</v>
      </c>
      <c r="L98" s="164" t="s">
        <v>249</v>
      </c>
      <c r="M98" s="164"/>
      <c r="N98" s="164"/>
      <c r="O98" s="164">
        <v>181</v>
      </c>
      <c r="P98" s="164">
        <v>0</v>
      </c>
      <c r="Q98" s="164">
        <v>0</v>
      </c>
      <c r="R98" s="164">
        <v>181</v>
      </c>
      <c r="S98" s="164">
        <v>0</v>
      </c>
      <c r="T98" s="164">
        <v>0</v>
      </c>
      <c r="U98" s="164">
        <v>0</v>
      </c>
      <c r="V98" s="164">
        <v>181</v>
      </c>
      <c r="W98" s="164">
        <v>0</v>
      </c>
      <c r="X98" s="164">
        <v>112</v>
      </c>
      <c r="Y98" s="164"/>
      <c r="Z98" s="164" t="s">
        <v>697</v>
      </c>
      <c r="AA98" s="164" t="s">
        <v>318</v>
      </c>
      <c r="AB98" s="164" t="s">
        <v>240</v>
      </c>
      <c r="AC98" s="164">
        <v>0</v>
      </c>
    </row>
    <row r="99" spans="2:29" ht="390" x14ac:dyDescent="0.25">
      <c r="B99" s="156" t="s">
        <v>204</v>
      </c>
      <c r="C99" s="164">
        <v>90</v>
      </c>
      <c r="D99" s="164" t="s">
        <v>210</v>
      </c>
      <c r="E99" s="164" t="s">
        <v>241</v>
      </c>
      <c r="F99" s="164" t="s">
        <v>698</v>
      </c>
      <c r="G99" s="164" t="s">
        <v>213</v>
      </c>
      <c r="H99" s="164" t="s">
        <v>699</v>
      </c>
      <c r="I99" s="164" t="s">
        <v>700</v>
      </c>
      <c r="J99" s="164" t="s">
        <v>216</v>
      </c>
      <c r="K99" s="164" t="s">
        <v>701</v>
      </c>
      <c r="L99" s="164" t="s">
        <v>702</v>
      </c>
      <c r="M99" s="164"/>
      <c r="N99" s="164"/>
      <c r="O99" s="164">
        <v>15</v>
      </c>
      <c r="P99" s="164">
        <v>0</v>
      </c>
      <c r="Q99" s="164">
        <v>0</v>
      </c>
      <c r="R99" s="164">
        <v>15</v>
      </c>
      <c r="S99" s="164">
        <v>0</v>
      </c>
      <c r="T99" s="164">
        <v>0</v>
      </c>
      <c r="U99" s="164">
        <v>15</v>
      </c>
      <c r="V99" s="164">
        <v>0</v>
      </c>
      <c r="W99" s="164">
        <v>0</v>
      </c>
      <c r="X99" s="164">
        <v>574.82100000000003</v>
      </c>
      <c r="Y99" s="164"/>
      <c r="Z99" s="164" t="s">
        <v>703</v>
      </c>
      <c r="AA99" s="164" t="s">
        <v>318</v>
      </c>
      <c r="AB99" s="164" t="s">
        <v>260</v>
      </c>
      <c r="AC99" s="164">
        <v>0</v>
      </c>
    </row>
    <row r="100" spans="2:29" ht="60" x14ac:dyDescent="0.25">
      <c r="B100" s="156" t="s">
        <v>204</v>
      </c>
      <c r="C100" s="164">
        <v>91</v>
      </c>
      <c r="D100" s="164" t="s">
        <v>268</v>
      </c>
      <c r="E100" s="164" t="s">
        <v>241</v>
      </c>
      <c r="F100" s="164" t="s">
        <v>704</v>
      </c>
      <c r="G100" s="164" t="s">
        <v>270</v>
      </c>
      <c r="H100" s="164" t="s">
        <v>705</v>
      </c>
      <c r="I100" s="164" t="s">
        <v>706</v>
      </c>
      <c r="J100" s="164" t="s">
        <v>225</v>
      </c>
      <c r="K100" s="164" t="s">
        <v>707</v>
      </c>
      <c r="L100" s="164" t="s">
        <v>249</v>
      </c>
      <c r="M100" s="164"/>
      <c r="N100" s="164"/>
      <c r="O100" s="164">
        <v>303</v>
      </c>
      <c r="P100" s="164">
        <v>0</v>
      </c>
      <c r="Q100" s="164">
        <v>0</v>
      </c>
      <c r="R100" s="164">
        <v>303</v>
      </c>
      <c r="S100" s="164">
        <v>0</v>
      </c>
      <c r="T100" s="164">
        <v>0</v>
      </c>
      <c r="U100" s="164">
        <v>0</v>
      </c>
      <c r="V100" s="164">
        <v>303</v>
      </c>
      <c r="W100" s="164">
        <v>0</v>
      </c>
      <c r="X100" s="164">
        <v>287</v>
      </c>
      <c r="Y100" s="164"/>
      <c r="Z100" s="164" t="s">
        <v>708</v>
      </c>
      <c r="AA100" s="164" t="s">
        <v>493</v>
      </c>
      <c r="AB100" s="164" t="s">
        <v>230</v>
      </c>
      <c r="AC100" s="164">
        <v>0</v>
      </c>
    </row>
    <row r="101" spans="2:29" ht="60" x14ac:dyDescent="0.25">
      <c r="B101" s="156" t="s">
        <v>204</v>
      </c>
      <c r="C101" s="164">
        <v>92</v>
      </c>
      <c r="D101" s="164" t="s">
        <v>268</v>
      </c>
      <c r="E101" s="164" t="s">
        <v>241</v>
      </c>
      <c r="F101" s="164" t="s">
        <v>704</v>
      </c>
      <c r="G101" s="164" t="s">
        <v>270</v>
      </c>
      <c r="H101" s="164" t="s">
        <v>709</v>
      </c>
      <c r="I101" s="164" t="s">
        <v>710</v>
      </c>
      <c r="J101" s="164" t="s">
        <v>225</v>
      </c>
      <c r="K101" s="164" t="s">
        <v>711</v>
      </c>
      <c r="L101" s="164" t="s">
        <v>249</v>
      </c>
      <c r="M101" s="164"/>
      <c r="N101" s="164"/>
      <c r="O101" s="164">
        <v>303</v>
      </c>
      <c r="P101" s="164">
        <v>0</v>
      </c>
      <c r="Q101" s="164">
        <v>0</v>
      </c>
      <c r="R101" s="164">
        <v>303</v>
      </c>
      <c r="S101" s="164">
        <v>0</v>
      </c>
      <c r="T101" s="164">
        <v>0</v>
      </c>
      <c r="U101" s="164">
        <v>0</v>
      </c>
      <c r="V101" s="164">
        <v>303</v>
      </c>
      <c r="W101" s="164">
        <v>0</v>
      </c>
      <c r="X101" s="164">
        <v>291</v>
      </c>
      <c r="Y101" s="164"/>
      <c r="Z101" s="164" t="s">
        <v>708</v>
      </c>
      <c r="AA101" s="164" t="s">
        <v>493</v>
      </c>
      <c r="AB101" s="164" t="s">
        <v>230</v>
      </c>
      <c r="AC101" s="164">
        <v>0</v>
      </c>
    </row>
    <row r="102" spans="2:29" ht="150" x14ac:dyDescent="0.25">
      <c r="B102" s="156" t="s">
        <v>204</v>
      </c>
      <c r="C102" s="164">
        <v>93</v>
      </c>
      <c r="D102" s="164" t="s">
        <v>685</v>
      </c>
      <c r="E102" s="164" t="s">
        <v>211</v>
      </c>
      <c r="F102" s="164" t="s">
        <v>712</v>
      </c>
      <c r="G102" s="164" t="s">
        <v>213</v>
      </c>
      <c r="H102" s="164" t="s">
        <v>713</v>
      </c>
      <c r="I102" s="164" t="s">
        <v>714</v>
      </c>
      <c r="J102" s="164" t="s">
        <v>225</v>
      </c>
      <c r="K102" s="164" t="s">
        <v>715</v>
      </c>
      <c r="L102" s="164" t="s">
        <v>716</v>
      </c>
      <c r="M102" s="164"/>
      <c r="N102" s="164"/>
      <c r="O102" s="164">
        <v>9</v>
      </c>
      <c r="P102" s="164">
        <v>0</v>
      </c>
      <c r="Q102" s="164">
        <v>0</v>
      </c>
      <c r="R102" s="164">
        <v>9</v>
      </c>
      <c r="S102" s="164">
        <v>0</v>
      </c>
      <c r="T102" s="164">
        <v>0</v>
      </c>
      <c r="U102" s="164">
        <v>9</v>
      </c>
      <c r="V102" s="164">
        <v>0</v>
      </c>
      <c r="W102" s="164">
        <v>0</v>
      </c>
      <c r="X102" s="164">
        <v>0</v>
      </c>
      <c r="Y102" s="164"/>
      <c r="Z102" s="164" t="s">
        <v>717</v>
      </c>
      <c r="AA102" s="164" t="s">
        <v>339</v>
      </c>
      <c r="AB102" s="164" t="s">
        <v>230</v>
      </c>
      <c r="AC102" s="164">
        <v>0</v>
      </c>
    </row>
    <row r="103" spans="2:29" ht="75" x14ac:dyDescent="0.25">
      <c r="B103" s="156" t="s">
        <v>204</v>
      </c>
      <c r="C103" s="164">
        <v>94</v>
      </c>
      <c r="D103" s="164" t="s">
        <v>268</v>
      </c>
      <c r="E103" s="164" t="s">
        <v>241</v>
      </c>
      <c r="F103" s="164" t="s">
        <v>718</v>
      </c>
      <c r="G103" s="164" t="s">
        <v>270</v>
      </c>
      <c r="H103" s="164" t="s">
        <v>719</v>
      </c>
      <c r="I103" s="164" t="s">
        <v>720</v>
      </c>
      <c r="J103" s="164" t="s">
        <v>225</v>
      </c>
      <c r="K103" s="164" t="s">
        <v>721</v>
      </c>
      <c r="L103" s="164" t="s">
        <v>249</v>
      </c>
      <c r="M103" s="164"/>
      <c r="N103" s="164"/>
      <c r="O103" s="164">
        <v>78</v>
      </c>
      <c r="P103" s="164">
        <v>0</v>
      </c>
      <c r="Q103" s="164">
        <v>0</v>
      </c>
      <c r="R103" s="164">
        <v>78</v>
      </c>
      <c r="S103" s="164">
        <v>0</v>
      </c>
      <c r="T103" s="164">
        <v>0</v>
      </c>
      <c r="U103" s="164">
        <v>0</v>
      </c>
      <c r="V103" s="164">
        <v>78</v>
      </c>
      <c r="W103" s="164">
        <v>0</v>
      </c>
      <c r="X103" s="164">
        <v>49</v>
      </c>
      <c r="Y103" s="164"/>
      <c r="Z103" s="164" t="s">
        <v>722</v>
      </c>
      <c r="AA103" s="164" t="s">
        <v>493</v>
      </c>
      <c r="AB103" s="164" t="s">
        <v>230</v>
      </c>
      <c r="AC103" s="164">
        <v>0</v>
      </c>
    </row>
    <row r="104" spans="2:29" ht="225" x14ac:dyDescent="0.25">
      <c r="B104" s="156" t="s">
        <v>204</v>
      </c>
      <c r="C104" s="164">
        <v>95</v>
      </c>
      <c r="D104" s="164" t="s">
        <v>642</v>
      </c>
      <c r="E104" s="164" t="s">
        <v>241</v>
      </c>
      <c r="F104" s="164" t="s">
        <v>723</v>
      </c>
      <c r="G104" s="164" t="s">
        <v>213</v>
      </c>
      <c r="H104" s="164" t="s">
        <v>724</v>
      </c>
      <c r="I104" s="164" t="s">
        <v>725</v>
      </c>
      <c r="J104" s="164" t="s">
        <v>225</v>
      </c>
      <c r="K104" s="164">
        <v>0.88300000000000001</v>
      </c>
      <c r="L104" s="164" t="s">
        <v>726</v>
      </c>
      <c r="M104" s="164">
        <v>0</v>
      </c>
      <c r="N104" s="164" t="s">
        <v>651</v>
      </c>
      <c r="O104" s="164">
        <v>68</v>
      </c>
      <c r="P104" s="164">
        <v>0</v>
      </c>
      <c r="Q104" s="164">
        <v>1</v>
      </c>
      <c r="R104" s="164">
        <v>67</v>
      </c>
      <c r="S104" s="164">
        <v>0</v>
      </c>
      <c r="T104" s="164">
        <v>0</v>
      </c>
      <c r="U104" s="164">
        <v>0</v>
      </c>
      <c r="V104" s="164">
        <v>68</v>
      </c>
      <c r="W104" s="164">
        <v>0</v>
      </c>
      <c r="X104" s="164">
        <v>0</v>
      </c>
      <c r="Y104" s="164"/>
      <c r="Z104" s="164">
        <v>0</v>
      </c>
      <c r="AA104" s="164" t="s">
        <v>220</v>
      </c>
      <c r="AB104" s="164" t="s">
        <v>727</v>
      </c>
      <c r="AC104" s="164">
        <v>0</v>
      </c>
    </row>
    <row r="105" spans="2:29" ht="150" x14ac:dyDescent="0.25">
      <c r="B105" s="156" t="s">
        <v>204</v>
      </c>
      <c r="C105" s="164">
        <v>96</v>
      </c>
      <c r="D105" s="164" t="s">
        <v>642</v>
      </c>
      <c r="E105" s="164" t="s">
        <v>241</v>
      </c>
      <c r="F105" s="164" t="s">
        <v>728</v>
      </c>
      <c r="G105" s="164" t="s">
        <v>213</v>
      </c>
      <c r="H105" s="164" t="s">
        <v>729</v>
      </c>
      <c r="I105" s="164" t="s">
        <v>730</v>
      </c>
      <c r="J105" s="164" t="s">
        <v>216</v>
      </c>
      <c r="K105" s="164">
        <v>0.9</v>
      </c>
      <c r="L105" s="164" t="s">
        <v>731</v>
      </c>
      <c r="M105" s="164"/>
      <c r="N105" s="164">
        <v>0</v>
      </c>
      <c r="O105" s="164">
        <v>20</v>
      </c>
      <c r="P105" s="164">
        <v>0</v>
      </c>
      <c r="Q105" s="164">
        <v>4</v>
      </c>
      <c r="R105" s="164">
        <v>16</v>
      </c>
      <c r="S105" s="164">
        <v>0</v>
      </c>
      <c r="T105" s="164">
        <v>0</v>
      </c>
      <c r="U105" s="164">
        <v>2</v>
      </c>
      <c r="V105" s="164">
        <v>18</v>
      </c>
      <c r="W105" s="164">
        <v>0</v>
      </c>
      <c r="X105" s="164">
        <v>0</v>
      </c>
      <c r="Y105" s="164"/>
      <c r="Z105" s="164">
        <v>0</v>
      </c>
      <c r="AA105" s="164" t="s">
        <v>493</v>
      </c>
      <c r="AB105" s="164" t="s">
        <v>260</v>
      </c>
      <c r="AC105" s="164">
        <v>0</v>
      </c>
    </row>
    <row r="106" spans="2:29" ht="90" x14ac:dyDescent="0.25">
      <c r="B106" s="156" t="s">
        <v>204</v>
      </c>
      <c r="C106" s="164">
        <v>97</v>
      </c>
      <c r="D106" s="164" t="s">
        <v>210</v>
      </c>
      <c r="E106" s="164" t="s">
        <v>241</v>
      </c>
      <c r="F106" s="164" t="s">
        <v>732</v>
      </c>
      <c r="G106" s="164" t="s">
        <v>213</v>
      </c>
      <c r="H106" s="164" t="s">
        <v>733</v>
      </c>
      <c r="I106" s="164" t="s">
        <v>734</v>
      </c>
      <c r="J106" s="164" t="s">
        <v>225</v>
      </c>
      <c r="K106" s="164" t="s">
        <v>735</v>
      </c>
      <c r="L106" s="164" t="s">
        <v>736</v>
      </c>
      <c r="M106" s="164"/>
      <c r="N106" s="164"/>
      <c r="O106" s="164">
        <v>3</v>
      </c>
      <c r="P106" s="164">
        <v>0</v>
      </c>
      <c r="Q106" s="164">
        <v>0</v>
      </c>
      <c r="R106" s="164">
        <v>3</v>
      </c>
      <c r="S106" s="164">
        <v>0</v>
      </c>
      <c r="T106" s="164">
        <v>0</v>
      </c>
      <c r="U106" s="164">
        <v>3</v>
      </c>
      <c r="V106" s="164">
        <v>0</v>
      </c>
      <c r="W106" s="164">
        <v>0</v>
      </c>
      <c r="X106" s="164">
        <v>99.6</v>
      </c>
      <c r="Y106" s="164"/>
      <c r="Z106" s="164" t="s">
        <v>737</v>
      </c>
      <c r="AA106" s="164" t="s">
        <v>229</v>
      </c>
      <c r="AB106" s="164" t="s">
        <v>230</v>
      </c>
      <c r="AC106" s="164">
        <v>0</v>
      </c>
    </row>
    <row r="107" spans="2:29" ht="60" x14ac:dyDescent="0.25">
      <c r="B107" s="156" t="s">
        <v>204</v>
      </c>
      <c r="C107" s="164">
        <v>98</v>
      </c>
      <c r="D107" s="164" t="s">
        <v>268</v>
      </c>
      <c r="E107" s="164" t="s">
        <v>241</v>
      </c>
      <c r="F107" s="164" t="s">
        <v>657</v>
      </c>
      <c r="G107" s="164" t="s">
        <v>398</v>
      </c>
      <c r="H107" s="164" t="s">
        <v>738</v>
      </c>
      <c r="I107" s="164" t="s">
        <v>738</v>
      </c>
      <c r="J107" s="164" t="s">
        <v>225</v>
      </c>
      <c r="K107" s="164">
        <v>0</v>
      </c>
      <c r="L107" s="164" t="s">
        <v>249</v>
      </c>
      <c r="M107" s="164"/>
      <c r="N107" s="164"/>
      <c r="O107" s="164">
        <v>0</v>
      </c>
      <c r="P107" s="164">
        <v>0</v>
      </c>
      <c r="Q107" s="164">
        <v>0</v>
      </c>
      <c r="R107" s="164">
        <v>0</v>
      </c>
      <c r="S107" s="164">
        <v>0</v>
      </c>
      <c r="T107" s="164">
        <v>0</v>
      </c>
      <c r="U107" s="164">
        <v>0</v>
      </c>
      <c r="V107" s="164">
        <v>0</v>
      </c>
      <c r="W107" s="164">
        <v>0</v>
      </c>
      <c r="X107" s="164">
        <v>0</v>
      </c>
      <c r="Y107" s="164"/>
      <c r="Z107" s="164" t="s">
        <v>739</v>
      </c>
      <c r="AA107" s="164" t="s">
        <v>493</v>
      </c>
      <c r="AB107" s="164" t="s">
        <v>230</v>
      </c>
      <c r="AC107" s="164">
        <v>0</v>
      </c>
    </row>
    <row r="108" spans="2:29" ht="165" x14ac:dyDescent="0.25">
      <c r="B108" s="156" t="s">
        <v>204</v>
      </c>
      <c r="C108" s="164">
        <v>99</v>
      </c>
      <c r="D108" s="164" t="s">
        <v>210</v>
      </c>
      <c r="E108" s="164" t="s">
        <v>232</v>
      </c>
      <c r="F108" s="164" t="s">
        <v>740</v>
      </c>
      <c r="G108" s="164" t="s">
        <v>213</v>
      </c>
      <c r="H108" s="164" t="s">
        <v>741</v>
      </c>
      <c r="I108" s="164" t="s">
        <v>742</v>
      </c>
      <c r="J108" s="164" t="s">
        <v>225</v>
      </c>
      <c r="K108" s="164" t="s">
        <v>743</v>
      </c>
      <c r="L108" s="164" t="s">
        <v>744</v>
      </c>
      <c r="M108" s="164"/>
      <c r="N108" s="164"/>
      <c r="O108" s="164">
        <v>11</v>
      </c>
      <c r="P108" s="164">
        <v>0</v>
      </c>
      <c r="Q108" s="164">
        <v>0</v>
      </c>
      <c r="R108" s="164">
        <v>11</v>
      </c>
      <c r="S108" s="164">
        <v>0</v>
      </c>
      <c r="T108" s="164">
        <v>0</v>
      </c>
      <c r="U108" s="164">
        <v>11</v>
      </c>
      <c r="V108" s="164">
        <v>0</v>
      </c>
      <c r="W108" s="164">
        <v>0</v>
      </c>
      <c r="X108" s="164">
        <v>1002</v>
      </c>
      <c r="Y108" s="164"/>
      <c r="Z108" s="164" t="s">
        <v>745</v>
      </c>
      <c r="AA108" s="164" t="s">
        <v>746</v>
      </c>
      <c r="AB108" s="164" t="s">
        <v>230</v>
      </c>
      <c r="AC108" s="164">
        <v>0</v>
      </c>
    </row>
    <row r="109" spans="2:29" ht="75" x14ac:dyDescent="0.25">
      <c r="B109" s="156" t="s">
        <v>204</v>
      </c>
      <c r="C109" s="164">
        <v>100</v>
      </c>
      <c r="D109" s="164" t="s">
        <v>294</v>
      </c>
      <c r="E109" s="164" t="s">
        <v>211</v>
      </c>
      <c r="F109" s="164" t="s">
        <v>747</v>
      </c>
      <c r="G109" s="164" t="s">
        <v>213</v>
      </c>
      <c r="H109" s="164" t="s">
        <v>748</v>
      </c>
      <c r="I109" s="164" t="s">
        <v>749</v>
      </c>
      <c r="J109" s="164" t="s">
        <v>216</v>
      </c>
      <c r="K109" s="164">
        <v>0.41670000000000001</v>
      </c>
      <c r="L109" s="164" t="s">
        <v>750</v>
      </c>
      <c r="M109" s="164">
        <v>0</v>
      </c>
      <c r="N109" s="164" t="s">
        <v>751</v>
      </c>
      <c r="O109" s="164">
        <v>14</v>
      </c>
      <c r="P109" s="164">
        <v>0</v>
      </c>
      <c r="Q109" s="164">
        <v>1</v>
      </c>
      <c r="R109" s="164">
        <v>13</v>
      </c>
      <c r="S109" s="164">
        <v>0</v>
      </c>
      <c r="T109" s="164">
        <v>0</v>
      </c>
      <c r="U109" s="164">
        <v>14</v>
      </c>
      <c r="V109" s="164">
        <v>0</v>
      </c>
      <c r="W109" s="164">
        <v>0</v>
      </c>
      <c r="X109" s="164">
        <v>0</v>
      </c>
      <c r="Y109" s="164"/>
      <c r="Z109" s="164" t="s">
        <v>739</v>
      </c>
      <c r="AA109" s="164" t="s">
        <v>312</v>
      </c>
      <c r="AB109" s="164" t="s">
        <v>230</v>
      </c>
      <c r="AC109" s="164">
        <v>0</v>
      </c>
    </row>
    <row r="110" spans="2:29" ht="75" x14ac:dyDescent="0.25">
      <c r="B110" s="156" t="s">
        <v>204</v>
      </c>
      <c r="C110" s="164">
        <v>101</v>
      </c>
      <c r="D110" s="164" t="s">
        <v>685</v>
      </c>
      <c r="E110" s="164" t="s">
        <v>249</v>
      </c>
      <c r="F110" s="164" t="s">
        <v>752</v>
      </c>
      <c r="G110" s="164" t="s">
        <v>213</v>
      </c>
      <c r="H110" s="164" t="s">
        <v>753</v>
      </c>
      <c r="I110" s="164" t="s">
        <v>754</v>
      </c>
      <c r="J110" s="164" t="s">
        <v>225</v>
      </c>
      <c r="K110" s="164" t="s">
        <v>755</v>
      </c>
      <c r="L110" s="164" t="s">
        <v>756</v>
      </c>
      <c r="M110" s="164"/>
      <c r="N110" s="164"/>
      <c r="O110" s="164">
        <v>3</v>
      </c>
      <c r="P110" s="164">
        <v>0</v>
      </c>
      <c r="Q110" s="164">
        <v>0</v>
      </c>
      <c r="R110" s="164">
        <v>3</v>
      </c>
      <c r="S110" s="164">
        <v>0</v>
      </c>
      <c r="T110" s="164">
        <v>0</v>
      </c>
      <c r="U110" s="164">
        <v>3</v>
      </c>
      <c r="V110" s="164">
        <v>0</v>
      </c>
      <c r="W110" s="164">
        <v>0</v>
      </c>
      <c r="X110" s="164">
        <v>0</v>
      </c>
      <c r="Y110" s="164"/>
      <c r="Z110" s="164" t="s">
        <v>757</v>
      </c>
      <c r="AA110" s="164" t="s">
        <v>381</v>
      </c>
      <c r="AB110" s="164" t="s">
        <v>758</v>
      </c>
      <c r="AC110" s="164">
        <v>0</v>
      </c>
    </row>
    <row r="111" spans="2:29" ht="390" x14ac:dyDescent="0.25">
      <c r="B111" s="156" t="s">
        <v>204</v>
      </c>
      <c r="C111" s="164">
        <v>102</v>
      </c>
      <c r="D111" s="164" t="s">
        <v>210</v>
      </c>
      <c r="E111" s="164" t="s">
        <v>241</v>
      </c>
      <c r="F111" s="164" t="s">
        <v>698</v>
      </c>
      <c r="G111" s="164" t="s">
        <v>213</v>
      </c>
      <c r="H111" s="164" t="s">
        <v>759</v>
      </c>
      <c r="I111" s="164" t="s">
        <v>760</v>
      </c>
      <c r="J111" s="164" t="s">
        <v>216</v>
      </c>
      <c r="K111" s="164" t="s">
        <v>472</v>
      </c>
      <c r="L111" s="164" t="s">
        <v>702</v>
      </c>
      <c r="M111" s="164"/>
      <c r="N111" s="164"/>
      <c r="O111" s="164">
        <v>15</v>
      </c>
      <c r="P111" s="164">
        <v>0</v>
      </c>
      <c r="Q111" s="164">
        <v>0</v>
      </c>
      <c r="R111" s="164">
        <v>15</v>
      </c>
      <c r="S111" s="164">
        <v>0</v>
      </c>
      <c r="T111" s="164">
        <v>0</v>
      </c>
      <c r="U111" s="164">
        <v>15</v>
      </c>
      <c r="V111" s="164">
        <v>0</v>
      </c>
      <c r="W111" s="164">
        <v>0</v>
      </c>
      <c r="X111" s="164">
        <v>83</v>
      </c>
      <c r="Y111" s="164"/>
      <c r="Z111" s="164" t="s">
        <v>761</v>
      </c>
      <c r="AA111" s="164" t="s">
        <v>665</v>
      </c>
      <c r="AB111" s="164" t="s">
        <v>350</v>
      </c>
      <c r="AC111" s="164">
        <v>0</v>
      </c>
    </row>
    <row r="112" spans="2:29" ht="315" x14ac:dyDescent="0.25">
      <c r="B112" s="156" t="s">
        <v>204</v>
      </c>
      <c r="C112" s="164">
        <v>103</v>
      </c>
      <c r="D112" s="164" t="s">
        <v>231</v>
      </c>
      <c r="E112" s="164" t="s">
        <v>241</v>
      </c>
      <c r="F112" s="164" t="s">
        <v>762</v>
      </c>
      <c r="G112" s="164" t="s">
        <v>213</v>
      </c>
      <c r="H112" s="164" t="s">
        <v>763</v>
      </c>
      <c r="I112" s="164" t="s">
        <v>764</v>
      </c>
      <c r="J112" s="164" t="s">
        <v>225</v>
      </c>
      <c r="K112" s="164" t="s">
        <v>765</v>
      </c>
      <c r="L112" s="164" t="s">
        <v>766</v>
      </c>
      <c r="M112" s="164">
        <v>0</v>
      </c>
      <c r="N112" s="164" t="s">
        <v>767</v>
      </c>
      <c r="O112" s="164">
        <v>11</v>
      </c>
      <c r="P112" s="164">
        <v>0</v>
      </c>
      <c r="Q112" s="164">
        <v>3</v>
      </c>
      <c r="R112" s="164">
        <v>8</v>
      </c>
      <c r="S112" s="164">
        <v>0</v>
      </c>
      <c r="T112" s="164">
        <v>0</v>
      </c>
      <c r="U112" s="164">
        <v>0</v>
      </c>
      <c r="V112" s="164">
        <v>11</v>
      </c>
      <c r="W112" s="164">
        <v>0</v>
      </c>
      <c r="X112" s="164">
        <v>0</v>
      </c>
      <c r="Y112" s="164"/>
      <c r="Z112" s="164" t="s">
        <v>768</v>
      </c>
      <c r="AA112" s="164" t="s">
        <v>665</v>
      </c>
      <c r="AB112" s="164" t="s">
        <v>350</v>
      </c>
      <c r="AC112" s="164">
        <v>0</v>
      </c>
    </row>
    <row r="113" spans="2:29" ht="210" x14ac:dyDescent="0.25">
      <c r="B113" s="156" t="s">
        <v>204</v>
      </c>
      <c r="C113" s="164">
        <v>104</v>
      </c>
      <c r="D113" s="164" t="s">
        <v>210</v>
      </c>
      <c r="E113" s="164" t="s">
        <v>241</v>
      </c>
      <c r="F113" s="164" t="s">
        <v>769</v>
      </c>
      <c r="G113" s="164" t="s">
        <v>213</v>
      </c>
      <c r="H113" s="164" t="s">
        <v>770</v>
      </c>
      <c r="I113" s="164" t="s">
        <v>771</v>
      </c>
      <c r="J113" s="164" t="s">
        <v>225</v>
      </c>
      <c r="K113" s="164" t="s">
        <v>772</v>
      </c>
      <c r="L113" s="164" t="s">
        <v>773</v>
      </c>
      <c r="M113" s="164"/>
      <c r="N113" s="164"/>
      <c r="O113" s="164">
        <v>8</v>
      </c>
      <c r="P113" s="164">
        <v>0</v>
      </c>
      <c r="Q113" s="164">
        <v>0</v>
      </c>
      <c r="R113" s="164">
        <v>8</v>
      </c>
      <c r="S113" s="164">
        <v>0</v>
      </c>
      <c r="T113" s="164">
        <v>0</v>
      </c>
      <c r="U113" s="164">
        <v>8</v>
      </c>
      <c r="V113" s="164">
        <v>0</v>
      </c>
      <c r="W113" s="164">
        <v>0</v>
      </c>
      <c r="X113" s="164">
        <v>166</v>
      </c>
      <c r="Y113" s="164"/>
      <c r="Z113" s="164" t="s">
        <v>774</v>
      </c>
      <c r="AA113" s="164" t="s">
        <v>665</v>
      </c>
      <c r="AB113" s="164" t="s">
        <v>260</v>
      </c>
      <c r="AC113" s="164">
        <v>0</v>
      </c>
    </row>
    <row r="114" spans="2:29" ht="150" x14ac:dyDescent="0.25">
      <c r="B114" s="156" t="s">
        <v>204</v>
      </c>
      <c r="C114" s="164">
        <v>105</v>
      </c>
      <c r="D114" s="164" t="s">
        <v>210</v>
      </c>
      <c r="E114" s="164" t="s">
        <v>241</v>
      </c>
      <c r="F114" s="164" t="s">
        <v>775</v>
      </c>
      <c r="G114" s="164" t="s">
        <v>213</v>
      </c>
      <c r="H114" s="164" t="s">
        <v>776</v>
      </c>
      <c r="I114" s="164" t="s">
        <v>777</v>
      </c>
      <c r="J114" s="164" t="s">
        <v>225</v>
      </c>
      <c r="K114" s="164" t="s">
        <v>778</v>
      </c>
      <c r="L114" s="164" t="s">
        <v>779</v>
      </c>
      <c r="M114" s="164"/>
      <c r="N114" s="164"/>
      <c r="O114" s="164">
        <v>6</v>
      </c>
      <c r="P114" s="164">
        <v>0</v>
      </c>
      <c r="Q114" s="164">
        <v>1</v>
      </c>
      <c r="R114" s="164">
        <v>5</v>
      </c>
      <c r="S114" s="164">
        <v>0</v>
      </c>
      <c r="T114" s="164">
        <v>0</v>
      </c>
      <c r="U114" s="164">
        <v>6</v>
      </c>
      <c r="V114" s="164">
        <v>0</v>
      </c>
      <c r="W114" s="164">
        <v>0</v>
      </c>
      <c r="X114" s="164">
        <v>217.51900000000001</v>
      </c>
      <c r="Y114" s="164"/>
      <c r="Z114" s="164" t="s">
        <v>780</v>
      </c>
      <c r="AA114" s="164" t="s">
        <v>665</v>
      </c>
      <c r="AB114" s="164" t="s">
        <v>350</v>
      </c>
      <c r="AC114" s="164">
        <v>0</v>
      </c>
    </row>
    <row r="115" spans="2:29" ht="75" x14ac:dyDescent="0.25">
      <c r="B115" s="156" t="s">
        <v>204</v>
      </c>
      <c r="C115" s="164">
        <v>106</v>
      </c>
      <c r="D115" s="164" t="s">
        <v>210</v>
      </c>
      <c r="E115" s="164" t="s">
        <v>241</v>
      </c>
      <c r="F115" s="164" t="s">
        <v>781</v>
      </c>
      <c r="G115" s="164" t="s">
        <v>213</v>
      </c>
      <c r="H115" s="164" t="s">
        <v>776</v>
      </c>
      <c r="I115" s="164" t="s">
        <v>782</v>
      </c>
      <c r="J115" s="164" t="s">
        <v>225</v>
      </c>
      <c r="K115" s="164" t="s">
        <v>783</v>
      </c>
      <c r="L115" s="164" t="s">
        <v>784</v>
      </c>
      <c r="M115" s="164"/>
      <c r="N115" s="164"/>
      <c r="O115" s="164">
        <v>4</v>
      </c>
      <c r="P115" s="164">
        <v>0</v>
      </c>
      <c r="Q115" s="164">
        <v>1</v>
      </c>
      <c r="R115" s="164">
        <v>3</v>
      </c>
      <c r="S115" s="164">
        <v>0</v>
      </c>
      <c r="T115" s="164">
        <v>0</v>
      </c>
      <c r="U115" s="164">
        <v>4</v>
      </c>
      <c r="V115" s="164">
        <v>0</v>
      </c>
      <c r="W115" s="164">
        <v>0</v>
      </c>
      <c r="X115" s="164">
        <v>117</v>
      </c>
      <c r="Y115" s="164"/>
      <c r="Z115" s="164" t="s">
        <v>785</v>
      </c>
      <c r="AA115" s="164" t="s">
        <v>665</v>
      </c>
      <c r="AB115" s="164" t="s">
        <v>350</v>
      </c>
      <c r="AC115" s="164">
        <v>0</v>
      </c>
    </row>
    <row r="116" spans="2:29" ht="409.5" x14ac:dyDescent="0.25">
      <c r="B116" s="156" t="s">
        <v>204</v>
      </c>
      <c r="C116" s="164">
        <v>107</v>
      </c>
      <c r="D116" s="164" t="s">
        <v>210</v>
      </c>
      <c r="E116" s="164" t="s">
        <v>241</v>
      </c>
      <c r="F116" s="164" t="s">
        <v>786</v>
      </c>
      <c r="G116" s="164" t="s">
        <v>213</v>
      </c>
      <c r="H116" s="164" t="s">
        <v>776</v>
      </c>
      <c r="I116" s="164" t="s">
        <v>787</v>
      </c>
      <c r="J116" s="164" t="s">
        <v>225</v>
      </c>
      <c r="K116" s="164" t="s">
        <v>788</v>
      </c>
      <c r="L116" s="164" t="s">
        <v>789</v>
      </c>
      <c r="M116" s="164"/>
      <c r="N116" s="164"/>
      <c r="O116" s="164">
        <v>19</v>
      </c>
      <c r="P116" s="164">
        <v>0</v>
      </c>
      <c r="Q116" s="164">
        <v>7</v>
      </c>
      <c r="R116" s="164">
        <v>12</v>
      </c>
      <c r="S116" s="164">
        <v>0</v>
      </c>
      <c r="T116" s="164">
        <v>0</v>
      </c>
      <c r="U116" s="164">
        <v>19</v>
      </c>
      <c r="V116" s="164">
        <v>0</v>
      </c>
      <c r="W116" s="164">
        <v>0</v>
      </c>
      <c r="X116" s="164">
        <v>818</v>
      </c>
      <c r="Y116" s="164"/>
      <c r="Z116" s="164" t="s">
        <v>790</v>
      </c>
      <c r="AA116" s="164" t="s">
        <v>665</v>
      </c>
      <c r="AB116" s="164" t="s">
        <v>350</v>
      </c>
      <c r="AC116" s="164">
        <v>0</v>
      </c>
    </row>
    <row r="117" spans="2:29" ht="390" x14ac:dyDescent="0.25">
      <c r="B117" s="156" t="s">
        <v>204</v>
      </c>
      <c r="C117" s="164">
        <v>108</v>
      </c>
      <c r="D117" s="164" t="s">
        <v>210</v>
      </c>
      <c r="E117" s="164" t="s">
        <v>241</v>
      </c>
      <c r="F117" s="164" t="s">
        <v>698</v>
      </c>
      <c r="G117" s="164" t="s">
        <v>213</v>
      </c>
      <c r="H117" s="164" t="s">
        <v>776</v>
      </c>
      <c r="I117" s="164" t="s">
        <v>791</v>
      </c>
      <c r="J117" s="164" t="s">
        <v>225</v>
      </c>
      <c r="K117" s="164" t="s">
        <v>792</v>
      </c>
      <c r="L117" s="164" t="s">
        <v>702</v>
      </c>
      <c r="M117" s="164"/>
      <c r="N117" s="164"/>
      <c r="O117" s="164">
        <v>14</v>
      </c>
      <c r="P117" s="164">
        <v>0</v>
      </c>
      <c r="Q117" s="164">
        <v>0</v>
      </c>
      <c r="R117" s="164">
        <v>14</v>
      </c>
      <c r="S117" s="164">
        <v>0</v>
      </c>
      <c r="T117" s="164">
        <v>0</v>
      </c>
      <c r="U117" s="164">
        <v>14</v>
      </c>
      <c r="V117" s="164">
        <v>0</v>
      </c>
      <c r="W117" s="164">
        <v>0</v>
      </c>
      <c r="X117" s="164">
        <v>101</v>
      </c>
      <c r="Y117" s="164"/>
      <c r="Z117" s="164" t="s">
        <v>793</v>
      </c>
      <c r="AA117" s="164" t="s">
        <v>665</v>
      </c>
      <c r="AB117" s="164" t="s">
        <v>350</v>
      </c>
      <c r="AC117" s="164">
        <v>0</v>
      </c>
    </row>
    <row r="118" spans="2:29" ht="60" x14ac:dyDescent="0.25">
      <c r="B118" s="156" t="s">
        <v>204</v>
      </c>
      <c r="C118" s="164">
        <v>109</v>
      </c>
      <c r="D118" s="164" t="s">
        <v>210</v>
      </c>
      <c r="E118" s="164" t="s">
        <v>241</v>
      </c>
      <c r="F118" s="164" t="s">
        <v>794</v>
      </c>
      <c r="G118" s="164" t="s">
        <v>213</v>
      </c>
      <c r="H118" s="164" t="s">
        <v>776</v>
      </c>
      <c r="I118" s="164" t="s">
        <v>795</v>
      </c>
      <c r="J118" s="164" t="s">
        <v>225</v>
      </c>
      <c r="K118" s="164" t="s">
        <v>796</v>
      </c>
      <c r="L118" s="164" t="s">
        <v>797</v>
      </c>
      <c r="M118" s="164"/>
      <c r="N118" s="164"/>
      <c r="O118" s="164">
        <v>2</v>
      </c>
      <c r="P118" s="164">
        <v>0</v>
      </c>
      <c r="Q118" s="164">
        <v>2</v>
      </c>
      <c r="R118" s="164">
        <v>0</v>
      </c>
      <c r="S118" s="164">
        <v>0</v>
      </c>
      <c r="T118" s="164">
        <v>0</v>
      </c>
      <c r="U118" s="164">
        <v>2</v>
      </c>
      <c r="V118" s="164">
        <v>0</v>
      </c>
      <c r="W118" s="164">
        <v>0</v>
      </c>
      <c r="X118" s="164">
        <v>68.375</v>
      </c>
      <c r="Y118" s="164"/>
      <c r="Z118" s="164" t="s">
        <v>798</v>
      </c>
      <c r="AA118" s="164" t="s">
        <v>665</v>
      </c>
      <c r="AB118" s="164" t="s">
        <v>260</v>
      </c>
      <c r="AC118" s="164">
        <v>0</v>
      </c>
    </row>
    <row r="119" spans="2:29" ht="165" x14ac:dyDescent="0.25">
      <c r="B119" s="156" t="s">
        <v>204</v>
      </c>
      <c r="C119" s="164">
        <v>110</v>
      </c>
      <c r="D119" s="164" t="s">
        <v>210</v>
      </c>
      <c r="E119" s="164" t="s">
        <v>241</v>
      </c>
      <c r="F119" s="164" t="s">
        <v>799</v>
      </c>
      <c r="G119" s="164" t="s">
        <v>213</v>
      </c>
      <c r="H119" s="164" t="s">
        <v>776</v>
      </c>
      <c r="I119" s="164" t="s">
        <v>800</v>
      </c>
      <c r="J119" s="164" t="s">
        <v>225</v>
      </c>
      <c r="K119" s="164" t="s">
        <v>801</v>
      </c>
      <c r="L119" s="164" t="s">
        <v>802</v>
      </c>
      <c r="M119" s="164"/>
      <c r="N119" s="164"/>
      <c r="O119" s="164">
        <v>6</v>
      </c>
      <c r="P119" s="164">
        <v>0</v>
      </c>
      <c r="Q119" s="164">
        <v>0</v>
      </c>
      <c r="R119" s="164">
        <v>6</v>
      </c>
      <c r="S119" s="164">
        <v>0</v>
      </c>
      <c r="T119" s="164">
        <v>0</v>
      </c>
      <c r="U119" s="164">
        <v>6</v>
      </c>
      <c r="V119" s="164">
        <v>0</v>
      </c>
      <c r="W119" s="164">
        <v>0</v>
      </c>
      <c r="X119" s="164">
        <v>59</v>
      </c>
      <c r="Y119" s="164"/>
      <c r="Z119" s="164" t="s">
        <v>803</v>
      </c>
      <c r="AA119" s="164" t="s">
        <v>665</v>
      </c>
      <c r="AB119" s="164" t="s">
        <v>350</v>
      </c>
      <c r="AC119" s="164">
        <v>0</v>
      </c>
    </row>
    <row r="120" spans="2:29" ht="210" x14ac:dyDescent="0.25">
      <c r="B120" s="156" t="s">
        <v>204</v>
      </c>
      <c r="C120" s="164">
        <v>111</v>
      </c>
      <c r="D120" s="164" t="s">
        <v>210</v>
      </c>
      <c r="E120" s="164" t="s">
        <v>241</v>
      </c>
      <c r="F120" s="164" t="s">
        <v>804</v>
      </c>
      <c r="G120" s="164" t="s">
        <v>213</v>
      </c>
      <c r="H120" s="164" t="s">
        <v>805</v>
      </c>
      <c r="I120" s="164" t="s">
        <v>806</v>
      </c>
      <c r="J120" s="164" t="s">
        <v>225</v>
      </c>
      <c r="K120" s="164" t="s">
        <v>807</v>
      </c>
      <c r="L120" s="164" t="s">
        <v>808</v>
      </c>
      <c r="M120" s="164"/>
      <c r="N120" s="164"/>
      <c r="O120" s="164">
        <v>11</v>
      </c>
      <c r="P120" s="164">
        <v>0</v>
      </c>
      <c r="Q120" s="164">
        <v>0</v>
      </c>
      <c r="R120" s="164">
        <v>11</v>
      </c>
      <c r="S120" s="164">
        <v>0</v>
      </c>
      <c r="T120" s="164">
        <v>0</v>
      </c>
      <c r="U120" s="164">
        <v>11</v>
      </c>
      <c r="V120" s="164">
        <v>0</v>
      </c>
      <c r="W120" s="164">
        <v>0</v>
      </c>
      <c r="X120" s="164">
        <v>640</v>
      </c>
      <c r="Y120" s="164"/>
      <c r="Z120" s="164" t="s">
        <v>809</v>
      </c>
      <c r="AA120" s="164" t="s">
        <v>665</v>
      </c>
      <c r="AB120" s="164" t="s">
        <v>350</v>
      </c>
      <c r="AC120" s="164">
        <v>0</v>
      </c>
    </row>
    <row r="121" spans="2:29" ht="255" x14ac:dyDescent="0.25">
      <c r="B121" s="156" t="s">
        <v>204</v>
      </c>
      <c r="C121" s="164">
        <v>112</v>
      </c>
      <c r="D121" s="164" t="s">
        <v>210</v>
      </c>
      <c r="E121" s="164" t="s">
        <v>241</v>
      </c>
      <c r="F121" s="164" t="s">
        <v>810</v>
      </c>
      <c r="G121" s="164" t="s">
        <v>213</v>
      </c>
      <c r="H121" s="164" t="s">
        <v>811</v>
      </c>
      <c r="I121" s="164" t="s">
        <v>812</v>
      </c>
      <c r="J121" s="164" t="s">
        <v>225</v>
      </c>
      <c r="K121" s="164" t="s">
        <v>813</v>
      </c>
      <c r="L121" s="164" t="s">
        <v>814</v>
      </c>
      <c r="M121" s="164"/>
      <c r="N121" s="164"/>
      <c r="O121" s="164">
        <v>12</v>
      </c>
      <c r="P121" s="164">
        <v>0</v>
      </c>
      <c r="Q121" s="164">
        <v>0</v>
      </c>
      <c r="R121" s="164">
        <v>12</v>
      </c>
      <c r="S121" s="164">
        <v>0</v>
      </c>
      <c r="T121" s="164">
        <v>0</v>
      </c>
      <c r="U121" s="164">
        <v>12</v>
      </c>
      <c r="V121" s="164">
        <v>0</v>
      </c>
      <c r="W121" s="164">
        <v>0</v>
      </c>
      <c r="X121" s="164">
        <v>559</v>
      </c>
      <c r="Y121" s="164"/>
      <c r="Z121" s="164" t="s">
        <v>815</v>
      </c>
      <c r="AA121" s="164" t="s">
        <v>665</v>
      </c>
      <c r="AB121" s="164" t="s">
        <v>260</v>
      </c>
      <c r="AC121" s="164">
        <v>0</v>
      </c>
    </row>
    <row r="122" spans="2:29" ht="135" x14ac:dyDescent="0.25">
      <c r="B122" s="156" t="s">
        <v>204</v>
      </c>
      <c r="C122" s="164">
        <v>113</v>
      </c>
      <c r="D122" s="164" t="s">
        <v>210</v>
      </c>
      <c r="E122" s="164" t="s">
        <v>211</v>
      </c>
      <c r="F122" s="164" t="s">
        <v>816</v>
      </c>
      <c r="G122" s="164" t="s">
        <v>213</v>
      </c>
      <c r="H122" s="164" t="s">
        <v>817</v>
      </c>
      <c r="I122" s="164" t="s">
        <v>818</v>
      </c>
      <c r="J122" s="164" t="s">
        <v>225</v>
      </c>
      <c r="K122" s="164" t="s">
        <v>819</v>
      </c>
      <c r="L122" s="164" t="s">
        <v>820</v>
      </c>
      <c r="M122" s="164"/>
      <c r="N122" s="164"/>
      <c r="O122" s="164">
        <v>5</v>
      </c>
      <c r="P122" s="164">
        <v>0</v>
      </c>
      <c r="Q122" s="164">
        <v>0</v>
      </c>
      <c r="R122" s="164">
        <v>5</v>
      </c>
      <c r="S122" s="164">
        <v>0</v>
      </c>
      <c r="T122" s="164">
        <v>0</v>
      </c>
      <c r="U122" s="164">
        <v>5</v>
      </c>
      <c r="V122" s="164">
        <v>0</v>
      </c>
      <c r="W122" s="164">
        <v>0</v>
      </c>
      <c r="X122" s="164">
        <v>31</v>
      </c>
      <c r="Y122" s="164"/>
      <c r="Z122" s="164" t="s">
        <v>821</v>
      </c>
      <c r="AA122" s="164" t="s">
        <v>665</v>
      </c>
      <c r="AB122" s="164" t="s">
        <v>350</v>
      </c>
      <c r="AC122" s="164">
        <v>0</v>
      </c>
    </row>
    <row r="123" spans="2:29" ht="75" x14ac:dyDescent="0.25">
      <c r="B123" s="156" t="s">
        <v>204</v>
      </c>
      <c r="C123" s="164">
        <v>114</v>
      </c>
      <c r="D123" s="164" t="s">
        <v>210</v>
      </c>
      <c r="E123" s="164" t="s">
        <v>241</v>
      </c>
      <c r="F123" s="164" t="s">
        <v>822</v>
      </c>
      <c r="G123" s="164" t="s">
        <v>398</v>
      </c>
      <c r="H123" s="164" t="s">
        <v>823</v>
      </c>
      <c r="I123" s="164" t="s">
        <v>823</v>
      </c>
      <c r="J123" s="164" t="s">
        <v>225</v>
      </c>
      <c r="K123" s="164">
        <v>0</v>
      </c>
      <c r="L123" s="164" t="s">
        <v>249</v>
      </c>
      <c r="M123" s="164"/>
      <c r="N123" s="164"/>
      <c r="O123" s="164">
        <v>0</v>
      </c>
      <c r="P123" s="164">
        <v>0</v>
      </c>
      <c r="Q123" s="164">
        <v>0</v>
      </c>
      <c r="R123" s="164">
        <v>0</v>
      </c>
      <c r="S123" s="164">
        <v>0</v>
      </c>
      <c r="T123" s="164">
        <v>0</v>
      </c>
      <c r="U123" s="164">
        <v>0</v>
      </c>
      <c r="V123" s="164">
        <v>0</v>
      </c>
      <c r="W123" s="164">
        <v>0</v>
      </c>
      <c r="X123" s="164">
        <v>0</v>
      </c>
      <c r="Y123" s="164"/>
      <c r="Z123" s="164"/>
      <c r="AA123" s="164" t="s">
        <v>665</v>
      </c>
      <c r="AB123" s="164" t="s">
        <v>350</v>
      </c>
      <c r="AC123" s="164">
        <v>0</v>
      </c>
    </row>
    <row r="124" spans="2:29" ht="45" x14ac:dyDescent="0.25">
      <c r="B124" s="156" t="s">
        <v>204</v>
      </c>
      <c r="C124" s="164">
        <v>115</v>
      </c>
      <c r="D124" s="164" t="s">
        <v>231</v>
      </c>
      <c r="E124" s="164" t="s">
        <v>241</v>
      </c>
      <c r="F124" s="164" t="s">
        <v>824</v>
      </c>
      <c r="G124" s="164" t="s">
        <v>398</v>
      </c>
      <c r="H124" s="164" t="s">
        <v>825</v>
      </c>
      <c r="I124" s="164" t="s">
        <v>825</v>
      </c>
      <c r="J124" s="164" t="s">
        <v>225</v>
      </c>
      <c r="K124" s="164">
        <v>0</v>
      </c>
      <c r="L124" s="164" t="s">
        <v>249</v>
      </c>
      <c r="M124" s="164">
        <v>0</v>
      </c>
      <c r="N124" s="164">
        <v>0</v>
      </c>
      <c r="O124" s="164">
        <v>0</v>
      </c>
      <c r="P124" s="164">
        <v>0</v>
      </c>
      <c r="Q124" s="164">
        <v>0</v>
      </c>
      <c r="R124" s="164">
        <v>0</v>
      </c>
      <c r="S124" s="164">
        <v>0</v>
      </c>
      <c r="T124" s="164">
        <v>0</v>
      </c>
      <c r="U124" s="164">
        <v>0</v>
      </c>
      <c r="V124" s="164">
        <v>0</v>
      </c>
      <c r="W124" s="164">
        <v>0</v>
      </c>
      <c r="X124" s="164">
        <v>0</v>
      </c>
      <c r="Y124" s="164"/>
      <c r="Z124" s="164" t="s">
        <v>826</v>
      </c>
      <c r="AA124" s="164" t="s">
        <v>665</v>
      </c>
      <c r="AB124" s="164" t="s">
        <v>350</v>
      </c>
      <c r="AC124" s="164">
        <v>0</v>
      </c>
    </row>
    <row r="125" spans="2:29" ht="75" x14ac:dyDescent="0.25">
      <c r="B125" s="156" t="s">
        <v>204</v>
      </c>
      <c r="C125" s="164">
        <v>116</v>
      </c>
      <c r="D125" s="164" t="s">
        <v>231</v>
      </c>
      <c r="E125" s="164" t="s">
        <v>241</v>
      </c>
      <c r="F125" s="164" t="s">
        <v>827</v>
      </c>
      <c r="G125" s="164" t="s">
        <v>389</v>
      </c>
      <c r="H125" s="164" t="s">
        <v>828</v>
      </c>
      <c r="I125" s="164" t="s">
        <v>828</v>
      </c>
      <c r="J125" s="164" t="s">
        <v>225</v>
      </c>
      <c r="K125" s="164">
        <v>0</v>
      </c>
      <c r="L125" s="164" t="s">
        <v>249</v>
      </c>
      <c r="M125" s="164">
        <v>0</v>
      </c>
      <c r="N125" s="164">
        <v>0</v>
      </c>
      <c r="O125" s="164">
        <v>0</v>
      </c>
      <c r="P125" s="164">
        <v>0</v>
      </c>
      <c r="Q125" s="164">
        <v>0</v>
      </c>
      <c r="R125" s="164">
        <v>0</v>
      </c>
      <c r="S125" s="164">
        <v>0</v>
      </c>
      <c r="T125" s="164">
        <v>0</v>
      </c>
      <c r="U125" s="164">
        <v>0</v>
      </c>
      <c r="V125" s="164">
        <v>0</v>
      </c>
      <c r="W125" s="164">
        <v>0</v>
      </c>
      <c r="X125" s="164">
        <v>0</v>
      </c>
      <c r="Y125" s="164"/>
      <c r="Z125" s="164" t="s">
        <v>829</v>
      </c>
      <c r="AA125" s="164" t="s">
        <v>665</v>
      </c>
      <c r="AB125" s="164" t="s">
        <v>350</v>
      </c>
      <c r="AC125" s="164">
        <v>0</v>
      </c>
    </row>
    <row r="126" spans="2:29" ht="255" x14ac:dyDescent="0.25">
      <c r="B126" s="156" t="s">
        <v>204</v>
      </c>
      <c r="C126" s="164">
        <v>117</v>
      </c>
      <c r="D126" s="164" t="s">
        <v>231</v>
      </c>
      <c r="E126" s="164" t="s">
        <v>241</v>
      </c>
      <c r="F126" s="164" t="s">
        <v>830</v>
      </c>
      <c r="G126" s="164" t="s">
        <v>213</v>
      </c>
      <c r="H126" s="164" t="s">
        <v>831</v>
      </c>
      <c r="I126" s="164" t="s">
        <v>832</v>
      </c>
      <c r="J126" s="164" t="s">
        <v>225</v>
      </c>
      <c r="K126" s="164" t="s">
        <v>755</v>
      </c>
      <c r="L126" s="164" t="s">
        <v>833</v>
      </c>
      <c r="M126" s="164">
        <v>0</v>
      </c>
      <c r="N126" s="164" t="s">
        <v>834</v>
      </c>
      <c r="O126" s="164">
        <v>13</v>
      </c>
      <c r="P126" s="164">
        <v>0</v>
      </c>
      <c r="Q126" s="164">
        <v>2</v>
      </c>
      <c r="R126" s="164">
        <v>11</v>
      </c>
      <c r="S126" s="164">
        <v>0</v>
      </c>
      <c r="T126" s="164">
        <v>0</v>
      </c>
      <c r="U126" s="164">
        <v>0</v>
      </c>
      <c r="V126" s="164">
        <v>13</v>
      </c>
      <c r="W126" s="164">
        <v>0</v>
      </c>
      <c r="X126" s="164">
        <v>0</v>
      </c>
      <c r="Y126" s="164"/>
      <c r="Z126" s="164" t="s">
        <v>835</v>
      </c>
      <c r="AA126" s="164" t="s">
        <v>665</v>
      </c>
      <c r="AB126" s="164" t="s">
        <v>836</v>
      </c>
      <c r="AC126" s="164">
        <v>0</v>
      </c>
    </row>
    <row r="127" spans="2:29" ht="409.5" x14ac:dyDescent="0.25">
      <c r="B127" s="156" t="s">
        <v>204</v>
      </c>
      <c r="C127" s="164">
        <v>118</v>
      </c>
      <c r="D127" s="164" t="s">
        <v>231</v>
      </c>
      <c r="E127" s="164" t="s">
        <v>241</v>
      </c>
      <c r="F127" s="164" t="s">
        <v>837</v>
      </c>
      <c r="G127" s="164" t="s">
        <v>213</v>
      </c>
      <c r="H127" s="164" t="s">
        <v>831</v>
      </c>
      <c r="I127" s="164" t="s">
        <v>838</v>
      </c>
      <c r="J127" s="164" t="s">
        <v>225</v>
      </c>
      <c r="K127" s="164" t="s">
        <v>819</v>
      </c>
      <c r="L127" s="164" t="s">
        <v>839</v>
      </c>
      <c r="M127" s="164">
        <v>0</v>
      </c>
      <c r="N127" s="164" t="s">
        <v>840</v>
      </c>
      <c r="O127" s="164">
        <v>19</v>
      </c>
      <c r="P127" s="164">
        <v>0</v>
      </c>
      <c r="Q127" s="164">
        <v>3</v>
      </c>
      <c r="R127" s="164">
        <v>16</v>
      </c>
      <c r="S127" s="164">
        <v>0</v>
      </c>
      <c r="T127" s="164">
        <v>0</v>
      </c>
      <c r="U127" s="164">
        <v>0</v>
      </c>
      <c r="V127" s="164">
        <v>19</v>
      </c>
      <c r="W127" s="164">
        <v>0</v>
      </c>
      <c r="X127" s="164">
        <v>0</v>
      </c>
      <c r="Y127" s="164"/>
      <c r="Z127" s="164" t="s">
        <v>835</v>
      </c>
      <c r="AA127" s="164" t="s">
        <v>665</v>
      </c>
      <c r="AB127" s="164" t="s">
        <v>836</v>
      </c>
      <c r="AC127" s="164">
        <v>0</v>
      </c>
    </row>
    <row r="128" spans="2:29" ht="255" x14ac:dyDescent="0.25">
      <c r="B128" s="156" t="s">
        <v>204</v>
      </c>
      <c r="C128" s="164">
        <v>119</v>
      </c>
      <c r="D128" s="164" t="s">
        <v>231</v>
      </c>
      <c r="E128" s="164" t="s">
        <v>241</v>
      </c>
      <c r="F128" s="164" t="s">
        <v>841</v>
      </c>
      <c r="G128" s="164" t="s">
        <v>213</v>
      </c>
      <c r="H128" s="164" t="s">
        <v>842</v>
      </c>
      <c r="I128" s="164" t="s">
        <v>843</v>
      </c>
      <c r="J128" s="164" t="s">
        <v>225</v>
      </c>
      <c r="K128" s="164" t="s">
        <v>844</v>
      </c>
      <c r="L128" s="164" t="s">
        <v>833</v>
      </c>
      <c r="M128" s="164">
        <v>0</v>
      </c>
      <c r="N128" s="164" t="s">
        <v>834</v>
      </c>
      <c r="O128" s="164">
        <v>13</v>
      </c>
      <c r="P128" s="164">
        <v>0</v>
      </c>
      <c r="Q128" s="164">
        <v>2</v>
      </c>
      <c r="R128" s="164">
        <v>11</v>
      </c>
      <c r="S128" s="164">
        <v>0</v>
      </c>
      <c r="T128" s="164">
        <v>0</v>
      </c>
      <c r="U128" s="164">
        <v>0</v>
      </c>
      <c r="V128" s="164">
        <v>13</v>
      </c>
      <c r="W128" s="164">
        <v>0</v>
      </c>
      <c r="X128" s="164">
        <v>0</v>
      </c>
      <c r="Y128" s="164"/>
      <c r="Z128" s="164" t="s">
        <v>845</v>
      </c>
      <c r="AA128" s="164" t="s">
        <v>665</v>
      </c>
      <c r="AB128" s="164" t="s">
        <v>836</v>
      </c>
      <c r="AC128" s="164">
        <v>0</v>
      </c>
    </row>
    <row r="129" spans="2:29" ht="409.5" x14ac:dyDescent="0.25">
      <c r="B129" s="156" t="s">
        <v>204</v>
      </c>
      <c r="C129" s="164">
        <v>120</v>
      </c>
      <c r="D129" s="164" t="s">
        <v>231</v>
      </c>
      <c r="E129" s="164" t="s">
        <v>241</v>
      </c>
      <c r="F129" s="164" t="s">
        <v>846</v>
      </c>
      <c r="G129" s="164" t="s">
        <v>213</v>
      </c>
      <c r="H129" s="164" t="s">
        <v>847</v>
      </c>
      <c r="I129" s="164" t="s">
        <v>848</v>
      </c>
      <c r="J129" s="164" t="s">
        <v>225</v>
      </c>
      <c r="K129" s="164" t="s">
        <v>849</v>
      </c>
      <c r="L129" s="164" t="s">
        <v>839</v>
      </c>
      <c r="M129" s="164">
        <v>0</v>
      </c>
      <c r="N129" s="164" t="s">
        <v>840</v>
      </c>
      <c r="O129" s="164">
        <v>19</v>
      </c>
      <c r="P129" s="164">
        <v>0</v>
      </c>
      <c r="Q129" s="164">
        <v>3</v>
      </c>
      <c r="R129" s="164">
        <v>16</v>
      </c>
      <c r="S129" s="164">
        <v>0</v>
      </c>
      <c r="T129" s="164">
        <v>0</v>
      </c>
      <c r="U129" s="164">
        <v>0</v>
      </c>
      <c r="V129" s="164">
        <v>19</v>
      </c>
      <c r="W129" s="164">
        <v>0</v>
      </c>
      <c r="X129" s="164">
        <v>0</v>
      </c>
      <c r="Y129" s="164"/>
      <c r="Z129" s="164" t="s">
        <v>850</v>
      </c>
      <c r="AA129" s="164" t="s">
        <v>665</v>
      </c>
      <c r="AB129" s="164" t="s">
        <v>836</v>
      </c>
      <c r="AC129" s="164">
        <v>0</v>
      </c>
    </row>
    <row r="130" spans="2:29" ht="315" x14ac:dyDescent="0.25">
      <c r="B130" s="156" t="s">
        <v>204</v>
      </c>
      <c r="C130" s="164">
        <v>121</v>
      </c>
      <c r="D130" s="164" t="s">
        <v>642</v>
      </c>
      <c r="E130" s="164" t="s">
        <v>241</v>
      </c>
      <c r="F130" s="164" t="s">
        <v>851</v>
      </c>
      <c r="G130" s="164" t="s">
        <v>213</v>
      </c>
      <c r="H130" s="164" t="s">
        <v>852</v>
      </c>
      <c r="I130" s="164" t="s">
        <v>853</v>
      </c>
      <c r="J130" s="164" t="s">
        <v>216</v>
      </c>
      <c r="K130" s="164">
        <v>0.93300000000000005</v>
      </c>
      <c r="L130" s="164" t="s">
        <v>854</v>
      </c>
      <c r="M130" s="164"/>
      <c r="N130" s="164" t="s">
        <v>855</v>
      </c>
      <c r="O130" s="164">
        <v>317</v>
      </c>
      <c r="P130" s="164">
        <v>2</v>
      </c>
      <c r="Q130" s="164">
        <v>6</v>
      </c>
      <c r="R130" s="164">
        <v>309</v>
      </c>
      <c r="S130" s="164">
        <v>0</v>
      </c>
      <c r="T130" s="164">
        <v>0</v>
      </c>
      <c r="U130" s="164">
        <v>4</v>
      </c>
      <c r="V130" s="164">
        <v>313</v>
      </c>
      <c r="W130" s="164">
        <v>0</v>
      </c>
      <c r="X130" s="164">
        <v>0</v>
      </c>
      <c r="Y130" s="164"/>
      <c r="Z130" s="164">
        <v>0</v>
      </c>
      <c r="AA130" s="164" t="s">
        <v>856</v>
      </c>
      <c r="AB130" s="164" t="s">
        <v>260</v>
      </c>
      <c r="AC130" s="164">
        <v>0</v>
      </c>
    </row>
    <row r="131" spans="2:29" ht="255" x14ac:dyDescent="0.25">
      <c r="B131" s="156" t="s">
        <v>204</v>
      </c>
      <c r="C131" s="164">
        <v>122</v>
      </c>
      <c r="D131" s="164" t="s">
        <v>231</v>
      </c>
      <c r="E131" s="164" t="s">
        <v>241</v>
      </c>
      <c r="F131" s="164" t="s">
        <v>841</v>
      </c>
      <c r="G131" s="164" t="s">
        <v>213</v>
      </c>
      <c r="H131" s="164" t="s">
        <v>857</v>
      </c>
      <c r="I131" s="164" t="s">
        <v>858</v>
      </c>
      <c r="J131" s="164" t="s">
        <v>225</v>
      </c>
      <c r="K131" s="164" t="s">
        <v>859</v>
      </c>
      <c r="L131" s="164" t="s">
        <v>833</v>
      </c>
      <c r="M131" s="164">
        <v>0</v>
      </c>
      <c r="N131" s="164" t="s">
        <v>834</v>
      </c>
      <c r="O131" s="164">
        <v>13</v>
      </c>
      <c r="P131" s="164">
        <v>0</v>
      </c>
      <c r="Q131" s="164">
        <v>2</v>
      </c>
      <c r="R131" s="164">
        <v>11</v>
      </c>
      <c r="S131" s="164">
        <v>0</v>
      </c>
      <c r="T131" s="164">
        <v>0</v>
      </c>
      <c r="U131" s="164">
        <v>0</v>
      </c>
      <c r="V131" s="164">
        <v>13</v>
      </c>
      <c r="W131" s="164">
        <v>0</v>
      </c>
      <c r="X131" s="164">
        <v>0</v>
      </c>
      <c r="Y131" s="164"/>
      <c r="Z131" s="164" t="s">
        <v>860</v>
      </c>
      <c r="AA131" s="164" t="s">
        <v>665</v>
      </c>
      <c r="AB131" s="164" t="s">
        <v>836</v>
      </c>
      <c r="AC131" s="164">
        <v>0</v>
      </c>
    </row>
    <row r="132" spans="2:29" ht="409.5" x14ac:dyDescent="0.25">
      <c r="B132" s="156" t="s">
        <v>204</v>
      </c>
      <c r="C132" s="164">
        <v>123</v>
      </c>
      <c r="D132" s="164" t="s">
        <v>231</v>
      </c>
      <c r="E132" s="164" t="s">
        <v>241</v>
      </c>
      <c r="F132" s="164" t="s">
        <v>846</v>
      </c>
      <c r="G132" s="164" t="s">
        <v>213</v>
      </c>
      <c r="H132" s="164" t="s">
        <v>857</v>
      </c>
      <c r="I132" s="164" t="s">
        <v>858</v>
      </c>
      <c r="J132" s="164" t="s">
        <v>225</v>
      </c>
      <c r="K132" s="164" t="s">
        <v>861</v>
      </c>
      <c r="L132" s="164" t="s">
        <v>839</v>
      </c>
      <c r="M132" s="164">
        <v>0</v>
      </c>
      <c r="N132" s="164" t="s">
        <v>862</v>
      </c>
      <c r="O132" s="164">
        <v>19</v>
      </c>
      <c r="P132" s="164">
        <v>0</v>
      </c>
      <c r="Q132" s="164">
        <v>3</v>
      </c>
      <c r="R132" s="164">
        <v>16</v>
      </c>
      <c r="S132" s="164">
        <v>0</v>
      </c>
      <c r="T132" s="164">
        <v>0</v>
      </c>
      <c r="U132" s="164">
        <v>0</v>
      </c>
      <c r="V132" s="164">
        <v>19</v>
      </c>
      <c r="W132" s="164">
        <v>0</v>
      </c>
      <c r="X132" s="164">
        <v>0</v>
      </c>
      <c r="Y132" s="164"/>
      <c r="Z132" s="164" t="s">
        <v>863</v>
      </c>
      <c r="AA132" s="164" t="s">
        <v>665</v>
      </c>
      <c r="AB132" s="164" t="s">
        <v>836</v>
      </c>
      <c r="AC132" s="164">
        <v>0</v>
      </c>
    </row>
    <row r="133" spans="2:29" ht="135" x14ac:dyDescent="0.25">
      <c r="B133" s="156" t="s">
        <v>204</v>
      </c>
      <c r="C133" s="164">
        <v>124</v>
      </c>
      <c r="D133" s="164" t="s">
        <v>864</v>
      </c>
      <c r="E133" s="164" t="s">
        <v>241</v>
      </c>
      <c r="F133" s="164" t="s">
        <v>865</v>
      </c>
      <c r="G133" s="164" t="s">
        <v>213</v>
      </c>
      <c r="H133" s="164" t="s">
        <v>866</v>
      </c>
      <c r="I133" s="164" t="s">
        <v>867</v>
      </c>
      <c r="J133" s="164" t="s">
        <v>225</v>
      </c>
      <c r="K133" s="164">
        <v>7.25</v>
      </c>
      <c r="L133" s="164" t="s">
        <v>868</v>
      </c>
      <c r="M133" s="164" t="s">
        <v>869</v>
      </c>
      <c r="N133" s="164"/>
      <c r="O133" s="164">
        <v>13</v>
      </c>
      <c r="P133" s="164">
        <v>0</v>
      </c>
      <c r="Q133" s="164">
        <v>4</v>
      </c>
      <c r="R133" s="164">
        <v>9</v>
      </c>
      <c r="S133" s="164">
        <v>0</v>
      </c>
      <c r="T133" s="164">
        <v>0</v>
      </c>
      <c r="U133" s="164">
        <v>0</v>
      </c>
      <c r="V133" s="164">
        <v>13</v>
      </c>
      <c r="W133" s="164">
        <v>0</v>
      </c>
      <c r="X133" s="164">
        <v>0</v>
      </c>
      <c r="Y133" s="164"/>
      <c r="Z133" s="164">
        <v>0</v>
      </c>
      <c r="AA133" s="164" t="s">
        <v>220</v>
      </c>
      <c r="AB133" s="164" t="s">
        <v>221</v>
      </c>
      <c r="AC133" s="164">
        <v>0</v>
      </c>
    </row>
    <row r="134" spans="2:29" ht="315" x14ac:dyDescent="0.25">
      <c r="B134" s="156" t="s">
        <v>204</v>
      </c>
      <c r="C134" s="164">
        <v>125</v>
      </c>
      <c r="D134" s="164" t="s">
        <v>231</v>
      </c>
      <c r="E134" s="164" t="s">
        <v>241</v>
      </c>
      <c r="F134" s="164" t="s">
        <v>762</v>
      </c>
      <c r="G134" s="164" t="s">
        <v>213</v>
      </c>
      <c r="H134" s="164" t="s">
        <v>870</v>
      </c>
      <c r="I134" s="164" t="s">
        <v>871</v>
      </c>
      <c r="J134" s="164" t="s">
        <v>225</v>
      </c>
      <c r="K134" s="164" t="s">
        <v>872</v>
      </c>
      <c r="L134" s="164" t="s">
        <v>766</v>
      </c>
      <c r="M134" s="164">
        <v>0</v>
      </c>
      <c r="N134" s="164" t="s">
        <v>767</v>
      </c>
      <c r="O134" s="164">
        <v>11</v>
      </c>
      <c r="P134" s="164">
        <v>0</v>
      </c>
      <c r="Q134" s="164">
        <v>3</v>
      </c>
      <c r="R134" s="164">
        <v>8</v>
      </c>
      <c r="S134" s="164">
        <v>0</v>
      </c>
      <c r="T134" s="164">
        <v>0</v>
      </c>
      <c r="U134" s="164">
        <v>0</v>
      </c>
      <c r="V134" s="164">
        <v>11</v>
      </c>
      <c r="W134" s="164">
        <v>0</v>
      </c>
      <c r="X134" s="164">
        <v>0</v>
      </c>
      <c r="Y134" s="164"/>
      <c r="Z134" s="164" t="s">
        <v>873</v>
      </c>
      <c r="AA134" s="164" t="s">
        <v>493</v>
      </c>
      <c r="AB134" s="164" t="s">
        <v>230</v>
      </c>
      <c r="AC134" s="164">
        <v>0</v>
      </c>
    </row>
    <row r="135" spans="2:29" ht="210" x14ac:dyDescent="0.25">
      <c r="B135" s="156" t="s">
        <v>204</v>
      </c>
      <c r="C135" s="164">
        <v>126</v>
      </c>
      <c r="D135" s="164" t="s">
        <v>864</v>
      </c>
      <c r="E135" s="164" t="s">
        <v>241</v>
      </c>
      <c r="F135" s="164" t="s">
        <v>874</v>
      </c>
      <c r="G135" s="164" t="s">
        <v>213</v>
      </c>
      <c r="H135" s="164" t="s">
        <v>875</v>
      </c>
      <c r="I135" s="164" t="s">
        <v>875</v>
      </c>
      <c r="J135" s="164" t="s">
        <v>216</v>
      </c>
      <c r="K135" s="164">
        <v>0</v>
      </c>
      <c r="L135" s="164" t="s">
        <v>485</v>
      </c>
      <c r="M135" s="164" t="s">
        <v>486</v>
      </c>
      <c r="N135" s="164" t="s">
        <v>487</v>
      </c>
      <c r="O135" s="164">
        <v>12</v>
      </c>
      <c r="P135" s="164">
        <v>3</v>
      </c>
      <c r="Q135" s="164">
        <v>0</v>
      </c>
      <c r="R135" s="164">
        <v>9</v>
      </c>
      <c r="S135" s="164">
        <v>0</v>
      </c>
      <c r="T135" s="164">
        <v>0</v>
      </c>
      <c r="U135" s="164">
        <v>12</v>
      </c>
      <c r="V135" s="164">
        <v>0</v>
      </c>
      <c r="W135" s="164">
        <v>0</v>
      </c>
      <c r="X135" s="164">
        <v>0</v>
      </c>
      <c r="Y135" s="164"/>
      <c r="Z135" s="164">
        <v>0</v>
      </c>
      <c r="AA135" s="164" t="s">
        <v>493</v>
      </c>
      <c r="AB135" s="164" t="s">
        <v>260</v>
      </c>
      <c r="AC135" s="164">
        <v>0</v>
      </c>
    </row>
    <row r="136" spans="2:29" ht="210" x14ac:dyDescent="0.25">
      <c r="B136" s="156" t="s">
        <v>204</v>
      </c>
      <c r="C136" s="164">
        <v>127</v>
      </c>
      <c r="D136" s="164" t="s">
        <v>864</v>
      </c>
      <c r="E136" s="164" t="s">
        <v>241</v>
      </c>
      <c r="F136" s="164" t="s">
        <v>876</v>
      </c>
      <c r="G136" s="164" t="s">
        <v>213</v>
      </c>
      <c r="H136" s="164" t="s">
        <v>877</v>
      </c>
      <c r="I136" s="164" t="s">
        <v>878</v>
      </c>
      <c r="J136" s="164" t="s">
        <v>225</v>
      </c>
      <c r="K136" s="164">
        <v>2.4500000000000002</v>
      </c>
      <c r="L136" s="164" t="s">
        <v>879</v>
      </c>
      <c r="M136" s="164" t="s">
        <v>880</v>
      </c>
      <c r="N136" s="164" t="s">
        <v>881</v>
      </c>
      <c r="O136" s="164">
        <v>60</v>
      </c>
      <c r="P136" s="164">
        <v>0</v>
      </c>
      <c r="Q136" s="164">
        <v>1</v>
      </c>
      <c r="R136" s="164">
        <v>59</v>
      </c>
      <c r="S136" s="164">
        <v>0</v>
      </c>
      <c r="T136" s="164">
        <v>0</v>
      </c>
      <c r="U136" s="164">
        <v>5</v>
      </c>
      <c r="V136" s="164">
        <v>55</v>
      </c>
      <c r="W136" s="164">
        <v>0</v>
      </c>
      <c r="X136" s="164">
        <v>0</v>
      </c>
      <c r="Y136" s="164"/>
      <c r="Z136" s="164">
        <v>0</v>
      </c>
      <c r="AA136" s="164" t="s">
        <v>220</v>
      </c>
      <c r="AB136" s="164" t="s">
        <v>221</v>
      </c>
      <c r="AC136" s="164">
        <v>0</v>
      </c>
    </row>
    <row r="137" spans="2:29" ht="315" x14ac:dyDescent="0.25">
      <c r="B137" s="156" t="s">
        <v>204</v>
      </c>
      <c r="C137" s="164">
        <v>128</v>
      </c>
      <c r="D137" s="164" t="s">
        <v>231</v>
      </c>
      <c r="E137" s="164" t="s">
        <v>241</v>
      </c>
      <c r="F137" s="164" t="s">
        <v>762</v>
      </c>
      <c r="G137" s="164" t="s">
        <v>213</v>
      </c>
      <c r="H137" s="164" t="s">
        <v>882</v>
      </c>
      <c r="I137" s="164" t="s">
        <v>883</v>
      </c>
      <c r="J137" s="164" t="s">
        <v>225</v>
      </c>
      <c r="K137" s="164" t="s">
        <v>884</v>
      </c>
      <c r="L137" s="164" t="s">
        <v>766</v>
      </c>
      <c r="M137" s="164">
        <v>0</v>
      </c>
      <c r="N137" s="164" t="s">
        <v>885</v>
      </c>
      <c r="O137" s="164">
        <v>11</v>
      </c>
      <c r="P137" s="164">
        <v>0</v>
      </c>
      <c r="Q137" s="164">
        <v>3</v>
      </c>
      <c r="R137" s="164">
        <v>8</v>
      </c>
      <c r="S137" s="164">
        <v>0</v>
      </c>
      <c r="T137" s="164">
        <v>0</v>
      </c>
      <c r="U137" s="164">
        <v>0</v>
      </c>
      <c r="V137" s="164">
        <v>11</v>
      </c>
      <c r="W137" s="164">
        <v>0</v>
      </c>
      <c r="X137" s="164">
        <v>0</v>
      </c>
      <c r="Y137" s="164"/>
      <c r="Z137" s="164" t="s">
        <v>886</v>
      </c>
      <c r="AA137" s="164" t="s">
        <v>220</v>
      </c>
      <c r="AB137" s="164" t="s">
        <v>230</v>
      </c>
      <c r="AC137" s="164">
        <v>0</v>
      </c>
    </row>
    <row r="138" spans="2:29" ht="90" x14ac:dyDescent="0.25">
      <c r="B138" s="156" t="s">
        <v>204</v>
      </c>
      <c r="C138" s="164">
        <v>129</v>
      </c>
      <c r="D138" s="164" t="s">
        <v>231</v>
      </c>
      <c r="E138" s="164" t="s">
        <v>241</v>
      </c>
      <c r="F138" s="164" t="s">
        <v>887</v>
      </c>
      <c r="G138" s="164" t="s">
        <v>213</v>
      </c>
      <c r="H138" s="164" t="s">
        <v>888</v>
      </c>
      <c r="I138" s="164" t="s">
        <v>889</v>
      </c>
      <c r="J138" s="164" t="s">
        <v>225</v>
      </c>
      <c r="K138" s="164" t="s">
        <v>890</v>
      </c>
      <c r="L138" s="164" t="s">
        <v>891</v>
      </c>
      <c r="M138" s="164">
        <v>0</v>
      </c>
      <c r="N138" s="164">
        <v>0</v>
      </c>
      <c r="O138" s="164">
        <v>4</v>
      </c>
      <c r="P138" s="164">
        <v>0</v>
      </c>
      <c r="Q138" s="164">
        <v>0</v>
      </c>
      <c r="R138" s="164">
        <v>4</v>
      </c>
      <c r="S138" s="164">
        <v>0</v>
      </c>
      <c r="T138" s="164">
        <v>0</v>
      </c>
      <c r="U138" s="164">
        <v>0</v>
      </c>
      <c r="V138" s="164">
        <v>4</v>
      </c>
      <c r="W138" s="164">
        <v>0</v>
      </c>
      <c r="X138" s="164">
        <v>0</v>
      </c>
      <c r="Y138" s="164"/>
      <c r="Z138" s="164" t="s">
        <v>892</v>
      </c>
      <c r="AA138" s="164" t="s">
        <v>229</v>
      </c>
      <c r="AB138" s="164" t="s">
        <v>836</v>
      </c>
      <c r="AC138" s="164">
        <v>0</v>
      </c>
    </row>
    <row r="139" spans="2:29" ht="330" x14ac:dyDescent="0.25">
      <c r="B139" s="156" t="s">
        <v>204</v>
      </c>
      <c r="C139" s="164">
        <v>130</v>
      </c>
      <c r="D139" s="164" t="s">
        <v>210</v>
      </c>
      <c r="E139" s="164" t="s">
        <v>241</v>
      </c>
      <c r="F139" s="164" t="s">
        <v>893</v>
      </c>
      <c r="G139" s="164" t="s">
        <v>213</v>
      </c>
      <c r="H139" s="164" t="s">
        <v>894</v>
      </c>
      <c r="I139" s="164" t="s">
        <v>895</v>
      </c>
      <c r="J139" s="164" t="s">
        <v>225</v>
      </c>
      <c r="K139" s="164" t="s">
        <v>783</v>
      </c>
      <c r="L139" s="164" t="s">
        <v>896</v>
      </c>
      <c r="M139" s="164"/>
      <c r="N139" s="164"/>
      <c r="O139" s="164">
        <v>12</v>
      </c>
      <c r="P139" s="164">
        <v>0</v>
      </c>
      <c r="Q139" s="164">
        <v>0</v>
      </c>
      <c r="R139" s="164">
        <v>12</v>
      </c>
      <c r="S139" s="164">
        <v>0</v>
      </c>
      <c r="T139" s="164">
        <v>0</v>
      </c>
      <c r="U139" s="164">
        <v>12</v>
      </c>
      <c r="V139" s="164">
        <v>0</v>
      </c>
      <c r="W139" s="164">
        <v>0</v>
      </c>
      <c r="X139" s="164">
        <v>83</v>
      </c>
      <c r="Y139" s="164"/>
      <c r="Z139" s="164" t="s">
        <v>897</v>
      </c>
      <c r="AA139" s="164" t="s">
        <v>665</v>
      </c>
      <c r="AB139" s="164" t="s">
        <v>350</v>
      </c>
      <c r="AC139" s="164">
        <v>0</v>
      </c>
    </row>
    <row r="140" spans="2:29" ht="45" x14ac:dyDescent="0.25">
      <c r="B140" s="156" t="s">
        <v>204</v>
      </c>
      <c r="C140" s="164">
        <v>131</v>
      </c>
      <c r="D140" s="164" t="s">
        <v>268</v>
      </c>
      <c r="E140" s="164" t="s">
        <v>241</v>
      </c>
      <c r="F140" s="164" t="s">
        <v>898</v>
      </c>
      <c r="G140" s="164" t="s">
        <v>270</v>
      </c>
      <c r="H140" s="164" t="s">
        <v>899</v>
      </c>
      <c r="I140" s="164" t="s">
        <v>900</v>
      </c>
      <c r="J140" s="164" t="s">
        <v>225</v>
      </c>
      <c r="K140" s="164" t="s">
        <v>735</v>
      </c>
      <c r="L140" s="164" t="s">
        <v>249</v>
      </c>
      <c r="M140" s="164"/>
      <c r="N140" s="164"/>
      <c r="O140" s="164">
        <v>246</v>
      </c>
      <c r="P140" s="164">
        <v>0</v>
      </c>
      <c r="Q140" s="164">
        <v>0</v>
      </c>
      <c r="R140" s="164">
        <v>246</v>
      </c>
      <c r="S140" s="164">
        <v>0</v>
      </c>
      <c r="T140" s="164">
        <v>0</v>
      </c>
      <c r="U140" s="164">
        <v>0</v>
      </c>
      <c r="V140" s="164">
        <v>246</v>
      </c>
      <c r="W140" s="164">
        <v>0</v>
      </c>
      <c r="X140" s="164">
        <v>286</v>
      </c>
      <c r="Y140" s="164"/>
      <c r="Z140" s="164" t="s">
        <v>901</v>
      </c>
      <c r="AA140" s="164" t="s">
        <v>746</v>
      </c>
      <c r="AB140" s="164" t="s">
        <v>429</v>
      </c>
      <c r="AC140" s="164">
        <v>0</v>
      </c>
    </row>
    <row r="141" spans="2:29" ht="75" x14ac:dyDescent="0.25">
      <c r="B141" s="156" t="s">
        <v>204</v>
      </c>
      <c r="C141" s="164">
        <v>132</v>
      </c>
      <c r="D141" s="164" t="s">
        <v>268</v>
      </c>
      <c r="E141" s="164" t="s">
        <v>241</v>
      </c>
      <c r="F141" s="164" t="s">
        <v>902</v>
      </c>
      <c r="G141" s="164" t="s">
        <v>307</v>
      </c>
      <c r="H141" s="164" t="s">
        <v>899</v>
      </c>
      <c r="I141" s="164" t="s">
        <v>903</v>
      </c>
      <c r="J141" s="164" t="s">
        <v>216</v>
      </c>
      <c r="K141" s="164">
        <v>5.6660000000000004</v>
      </c>
      <c r="L141" s="164" t="s">
        <v>249</v>
      </c>
      <c r="M141" s="164"/>
      <c r="N141" s="164"/>
      <c r="O141" s="164">
        <v>3</v>
      </c>
      <c r="P141" s="164">
        <v>0</v>
      </c>
      <c r="Q141" s="164">
        <v>0</v>
      </c>
      <c r="R141" s="164">
        <v>3</v>
      </c>
      <c r="S141" s="164">
        <v>0</v>
      </c>
      <c r="T141" s="164">
        <v>0</v>
      </c>
      <c r="U141" s="164">
        <v>0</v>
      </c>
      <c r="V141" s="164">
        <v>3</v>
      </c>
      <c r="W141" s="164">
        <v>0</v>
      </c>
      <c r="X141" s="164">
        <v>124</v>
      </c>
      <c r="Y141" s="164"/>
      <c r="Z141" s="164" t="s">
        <v>901</v>
      </c>
      <c r="AA141" s="164" t="s">
        <v>746</v>
      </c>
      <c r="AB141" s="164" t="s">
        <v>429</v>
      </c>
      <c r="AC141" s="164">
        <v>1</v>
      </c>
    </row>
    <row r="142" spans="2:29" ht="60" x14ac:dyDescent="0.25">
      <c r="B142" s="156" t="s">
        <v>204</v>
      </c>
      <c r="C142" s="164">
        <v>133</v>
      </c>
      <c r="D142" s="164" t="s">
        <v>268</v>
      </c>
      <c r="E142" s="164" t="s">
        <v>241</v>
      </c>
      <c r="F142" s="164" t="s">
        <v>704</v>
      </c>
      <c r="G142" s="164" t="s">
        <v>270</v>
      </c>
      <c r="H142" s="164" t="s">
        <v>904</v>
      </c>
      <c r="I142" s="164" t="s">
        <v>905</v>
      </c>
      <c r="J142" s="164" t="s">
        <v>216</v>
      </c>
      <c r="K142" s="164">
        <v>0.25</v>
      </c>
      <c r="L142" s="164" t="s">
        <v>249</v>
      </c>
      <c r="M142" s="164"/>
      <c r="N142" s="164"/>
      <c r="O142" s="164">
        <v>303</v>
      </c>
      <c r="P142" s="164">
        <v>0</v>
      </c>
      <c r="Q142" s="164">
        <v>0</v>
      </c>
      <c r="R142" s="164">
        <v>303</v>
      </c>
      <c r="S142" s="164">
        <v>0</v>
      </c>
      <c r="T142" s="164">
        <v>0</v>
      </c>
      <c r="U142" s="164">
        <v>0</v>
      </c>
      <c r="V142" s="164">
        <v>303</v>
      </c>
      <c r="W142" s="164">
        <v>0</v>
      </c>
      <c r="X142" s="164">
        <v>285</v>
      </c>
      <c r="Y142" s="164"/>
      <c r="Z142" s="164" t="s">
        <v>906</v>
      </c>
      <c r="AA142" s="164" t="s">
        <v>318</v>
      </c>
      <c r="AB142" s="164" t="s">
        <v>240</v>
      </c>
      <c r="AC142" s="164">
        <v>0</v>
      </c>
    </row>
    <row r="143" spans="2:29" ht="75" x14ac:dyDescent="0.25">
      <c r="B143" s="156" t="s">
        <v>204</v>
      </c>
      <c r="C143" s="164">
        <v>134</v>
      </c>
      <c r="D143" s="164" t="s">
        <v>210</v>
      </c>
      <c r="E143" s="164" t="s">
        <v>241</v>
      </c>
      <c r="F143" s="164" t="s">
        <v>822</v>
      </c>
      <c r="G143" s="164" t="s">
        <v>398</v>
      </c>
      <c r="H143" s="164" t="s">
        <v>907</v>
      </c>
      <c r="I143" s="164" t="s">
        <v>907</v>
      </c>
      <c r="J143" s="164" t="s">
        <v>225</v>
      </c>
      <c r="K143" s="164">
        <v>0</v>
      </c>
      <c r="L143" s="164" t="s">
        <v>249</v>
      </c>
      <c r="M143" s="164"/>
      <c r="N143" s="164"/>
      <c r="O143" s="164">
        <v>0</v>
      </c>
      <c r="P143" s="164">
        <v>0</v>
      </c>
      <c r="Q143" s="164">
        <v>0</v>
      </c>
      <c r="R143" s="164">
        <v>0</v>
      </c>
      <c r="S143" s="164">
        <v>0</v>
      </c>
      <c r="T143" s="164">
        <v>0</v>
      </c>
      <c r="U143" s="164">
        <v>0</v>
      </c>
      <c r="V143" s="164">
        <v>0</v>
      </c>
      <c r="W143" s="164">
        <v>0</v>
      </c>
      <c r="X143" s="164">
        <v>0</v>
      </c>
      <c r="Y143" s="164"/>
      <c r="Z143" s="164"/>
      <c r="AA143" s="164" t="s">
        <v>665</v>
      </c>
      <c r="AB143" s="164" t="s">
        <v>350</v>
      </c>
      <c r="AC143" s="164">
        <v>0</v>
      </c>
    </row>
    <row r="144" spans="2:29" ht="255" x14ac:dyDescent="0.25">
      <c r="B144" s="156" t="s">
        <v>204</v>
      </c>
      <c r="C144" s="164">
        <v>135</v>
      </c>
      <c r="D144" s="164" t="s">
        <v>864</v>
      </c>
      <c r="E144" s="164" t="s">
        <v>241</v>
      </c>
      <c r="F144" s="164" t="s">
        <v>908</v>
      </c>
      <c r="G144" s="164" t="s">
        <v>213</v>
      </c>
      <c r="H144" s="164" t="s">
        <v>909</v>
      </c>
      <c r="I144" s="164" t="s">
        <v>910</v>
      </c>
      <c r="J144" s="164" t="s">
        <v>225</v>
      </c>
      <c r="K144" s="164">
        <v>1.0667</v>
      </c>
      <c r="L144" s="164" t="s">
        <v>911</v>
      </c>
      <c r="M144" s="164" t="s">
        <v>912</v>
      </c>
      <c r="N144" s="164" t="s">
        <v>913</v>
      </c>
      <c r="O144" s="164">
        <v>29</v>
      </c>
      <c r="P144" s="164">
        <v>5</v>
      </c>
      <c r="Q144" s="164">
        <v>0</v>
      </c>
      <c r="R144" s="164">
        <v>24</v>
      </c>
      <c r="S144" s="164">
        <v>0</v>
      </c>
      <c r="T144" s="164">
        <v>0</v>
      </c>
      <c r="U144" s="164">
        <v>0</v>
      </c>
      <c r="V144" s="164">
        <v>29</v>
      </c>
      <c r="W144" s="164">
        <v>0</v>
      </c>
      <c r="X144" s="164">
        <v>0</v>
      </c>
      <c r="Y144" s="164"/>
      <c r="Z144" s="164">
        <v>0</v>
      </c>
      <c r="AA144" s="164" t="s">
        <v>332</v>
      </c>
      <c r="AB144" s="164" t="s">
        <v>221</v>
      </c>
      <c r="AC144" s="164">
        <v>0</v>
      </c>
    </row>
    <row r="145" spans="2:29" ht="60" x14ac:dyDescent="0.25">
      <c r="B145" s="156" t="s">
        <v>204</v>
      </c>
      <c r="C145" s="164">
        <v>136</v>
      </c>
      <c r="D145" s="164" t="s">
        <v>268</v>
      </c>
      <c r="E145" s="164" t="s">
        <v>241</v>
      </c>
      <c r="F145" s="164" t="s">
        <v>657</v>
      </c>
      <c r="G145" s="164" t="s">
        <v>398</v>
      </c>
      <c r="H145" s="164" t="s">
        <v>914</v>
      </c>
      <c r="I145" s="164" t="s">
        <v>914</v>
      </c>
      <c r="J145" s="164" t="s">
        <v>216</v>
      </c>
      <c r="K145" s="164">
        <v>0</v>
      </c>
      <c r="L145" s="164" t="s">
        <v>241</v>
      </c>
      <c r="M145" s="164"/>
      <c r="N145" s="164"/>
      <c r="O145" s="164">
        <v>0</v>
      </c>
      <c r="P145" s="164">
        <v>0</v>
      </c>
      <c r="Q145" s="164">
        <v>0</v>
      </c>
      <c r="R145" s="164">
        <v>0</v>
      </c>
      <c r="S145" s="164">
        <v>0</v>
      </c>
      <c r="T145" s="164">
        <v>0</v>
      </c>
      <c r="U145" s="164">
        <v>0</v>
      </c>
      <c r="V145" s="164">
        <v>0</v>
      </c>
      <c r="W145" s="164">
        <v>0</v>
      </c>
      <c r="X145" s="164">
        <v>0</v>
      </c>
      <c r="Y145" s="164"/>
      <c r="Z145" s="164" t="s">
        <v>739</v>
      </c>
      <c r="AA145" s="164" t="s">
        <v>493</v>
      </c>
      <c r="AB145" s="164" t="s">
        <v>230</v>
      </c>
      <c r="AC145" s="164">
        <v>0</v>
      </c>
    </row>
    <row r="146" spans="2:29" ht="45" x14ac:dyDescent="0.25">
      <c r="B146" s="156" t="s">
        <v>204</v>
      </c>
      <c r="C146" s="164">
        <v>137</v>
      </c>
      <c r="D146" s="164" t="s">
        <v>268</v>
      </c>
      <c r="E146" s="164" t="s">
        <v>241</v>
      </c>
      <c r="F146" s="164" t="s">
        <v>666</v>
      </c>
      <c r="G146" s="164" t="s">
        <v>270</v>
      </c>
      <c r="H146" s="164" t="s">
        <v>915</v>
      </c>
      <c r="I146" s="164" t="s">
        <v>916</v>
      </c>
      <c r="J146" s="164" t="s">
        <v>225</v>
      </c>
      <c r="K146" s="164" t="s">
        <v>917</v>
      </c>
      <c r="L146" s="164" t="s">
        <v>249</v>
      </c>
      <c r="M146" s="164"/>
      <c r="N146" s="164"/>
      <c r="O146" s="164">
        <v>181</v>
      </c>
      <c r="P146" s="164">
        <v>0</v>
      </c>
      <c r="Q146" s="164">
        <v>0</v>
      </c>
      <c r="R146" s="164">
        <v>181</v>
      </c>
      <c r="S146" s="164">
        <v>0</v>
      </c>
      <c r="T146" s="164">
        <v>0</v>
      </c>
      <c r="U146" s="164">
        <v>0</v>
      </c>
      <c r="V146" s="164">
        <v>181</v>
      </c>
      <c r="W146" s="164">
        <v>0</v>
      </c>
      <c r="X146" s="164">
        <v>115</v>
      </c>
      <c r="Y146" s="164"/>
      <c r="Z146" s="164" t="s">
        <v>906</v>
      </c>
      <c r="AA146" s="164" t="s">
        <v>318</v>
      </c>
      <c r="AB146" s="164" t="s">
        <v>240</v>
      </c>
      <c r="AC146" s="164">
        <v>0</v>
      </c>
    </row>
    <row r="147" spans="2:29" ht="60" x14ac:dyDescent="0.25">
      <c r="B147" s="156" t="s">
        <v>204</v>
      </c>
      <c r="C147" s="164">
        <v>138</v>
      </c>
      <c r="D147" s="164" t="s">
        <v>268</v>
      </c>
      <c r="E147" s="164" t="s">
        <v>241</v>
      </c>
      <c r="F147" s="164" t="s">
        <v>918</v>
      </c>
      <c r="G147" s="164" t="s">
        <v>307</v>
      </c>
      <c r="H147" s="164" t="s">
        <v>919</v>
      </c>
      <c r="I147" s="164" t="s">
        <v>920</v>
      </c>
      <c r="J147" s="164" t="s">
        <v>225</v>
      </c>
      <c r="K147" s="164">
        <v>0.25</v>
      </c>
      <c r="L147" s="164" t="s">
        <v>249</v>
      </c>
      <c r="M147" s="164"/>
      <c r="N147" s="164"/>
      <c r="O147" s="164">
        <v>488</v>
      </c>
      <c r="P147" s="164">
        <v>0</v>
      </c>
      <c r="Q147" s="164">
        <v>0</v>
      </c>
      <c r="R147" s="164">
        <v>488</v>
      </c>
      <c r="S147" s="164">
        <v>0</v>
      </c>
      <c r="T147" s="164">
        <v>0</v>
      </c>
      <c r="U147" s="164">
        <v>0</v>
      </c>
      <c r="V147" s="164">
        <v>488</v>
      </c>
      <c r="W147" s="164">
        <v>0</v>
      </c>
      <c r="X147" s="164">
        <v>332</v>
      </c>
      <c r="Y147" s="164"/>
      <c r="Z147" s="164" t="s">
        <v>921</v>
      </c>
      <c r="AA147" s="164" t="s">
        <v>229</v>
      </c>
      <c r="AB147" s="164" t="s">
        <v>350</v>
      </c>
      <c r="AC147" s="164">
        <v>0</v>
      </c>
    </row>
    <row r="148" spans="2:29" ht="75" x14ac:dyDescent="0.25">
      <c r="B148" s="156" t="s">
        <v>204</v>
      </c>
      <c r="C148" s="164">
        <v>139</v>
      </c>
      <c r="D148" s="164" t="s">
        <v>922</v>
      </c>
      <c r="E148" s="164" t="s">
        <v>241</v>
      </c>
      <c r="F148" s="164" t="s">
        <v>923</v>
      </c>
      <c r="G148" s="164" t="s">
        <v>213</v>
      </c>
      <c r="H148" s="164" t="s">
        <v>924</v>
      </c>
      <c r="I148" s="164" t="s">
        <v>925</v>
      </c>
      <c r="J148" s="164" t="s">
        <v>216</v>
      </c>
      <c r="K148" s="164">
        <v>1.72</v>
      </c>
      <c r="L148" s="164" t="s">
        <v>241</v>
      </c>
      <c r="M148" s="164"/>
      <c r="N148" s="164"/>
      <c r="O148" s="164">
        <v>1</v>
      </c>
      <c r="P148" s="164">
        <v>0</v>
      </c>
      <c r="Q148" s="164">
        <v>0</v>
      </c>
      <c r="R148" s="164">
        <v>1</v>
      </c>
      <c r="S148" s="164">
        <v>0</v>
      </c>
      <c r="T148" s="164">
        <v>0</v>
      </c>
      <c r="U148" s="164">
        <v>1</v>
      </c>
      <c r="V148" s="164">
        <v>0</v>
      </c>
      <c r="W148" s="164">
        <v>0</v>
      </c>
      <c r="X148" s="164">
        <v>0</v>
      </c>
      <c r="Y148" s="164" t="s">
        <v>604</v>
      </c>
      <c r="Z148" s="164" t="s">
        <v>926</v>
      </c>
      <c r="AA148" s="164" t="s">
        <v>229</v>
      </c>
      <c r="AB148" s="164" t="s">
        <v>350</v>
      </c>
      <c r="AC148" s="164">
        <v>1</v>
      </c>
    </row>
    <row r="149" spans="2:29" ht="195" x14ac:dyDescent="0.25">
      <c r="B149" s="156" t="s">
        <v>204</v>
      </c>
      <c r="C149" s="164">
        <v>140</v>
      </c>
      <c r="D149" s="164" t="s">
        <v>927</v>
      </c>
      <c r="E149" s="164" t="s">
        <v>241</v>
      </c>
      <c r="F149" s="164" t="s">
        <v>928</v>
      </c>
      <c r="G149" s="164" t="s">
        <v>213</v>
      </c>
      <c r="H149" s="164" t="s">
        <v>929</v>
      </c>
      <c r="I149" s="164" t="s">
        <v>930</v>
      </c>
      <c r="J149" s="164" t="s">
        <v>225</v>
      </c>
      <c r="K149" s="164">
        <v>0.23</v>
      </c>
      <c r="L149" s="164" t="s">
        <v>931</v>
      </c>
      <c r="M149" s="164">
        <v>0</v>
      </c>
      <c r="N149" s="164" t="s">
        <v>932</v>
      </c>
      <c r="O149" s="164">
        <v>10</v>
      </c>
      <c r="P149" s="164">
        <v>0</v>
      </c>
      <c r="Q149" s="164">
        <v>1</v>
      </c>
      <c r="R149" s="164">
        <v>9</v>
      </c>
      <c r="S149" s="164">
        <v>0</v>
      </c>
      <c r="T149" s="164">
        <v>0</v>
      </c>
      <c r="U149" s="164">
        <v>0</v>
      </c>
      <c r="V149" s="164">
        <v>10</v>
      </c>
      <c r="W149" s="164">
        <v>0</v>
      </c>
      <c r="X149" s="164">
        <v>0</v>
      </c>
      <c r="Y149" s="164"/>
      <c r="Z149" s="164" t="s">
        <v>933</v>
      </c>
      <c r="AA149" s="164" t="s">
        <v>339</v>
      </c>
      <c r="AB149" s="164" t="s">
        <v>240</v>
      </c>
      <c r="AC149" s="164">
        <v>0</v>
      </c>
    </row>
    <row r="150" spans="2:29" ht="255" x14ac:dyDescent="0.25">
      <c r="B150" s="156" t="s">
        <v>204</v>
      </c>
      <c r="C150" s="164">
        <v>141</v>
      </c>
      <c r="D150" s="164" t="s">
        <v>927</v>
      </c>
      <c r="E150" s="164" t="s">
        <v>241</v>
      </c>
      <c r="F150" s="164" t="s">
        <v>934</v>
      </c>
      <c r="G150" s="164" t="s">
        <v>213</v>
      </c>
      <c r="H150" s="164" t="s">
        <v>929</v>
      </c>
      <c r="I150" s="164" t="s">
        <v>935</v>
      </c>
      <c r="J150" s="164" t="s">
        <v>225</v>
      </c>
      <c r="K150" s="164">
        <v>0.32</v>
      </c>
      <c r="L150" s="164" t="s">
        <v>833</v>
      </c>
      <c r="M150" s="164">
        <v>0</v>
      </c>
      <c r="N150" s="164" t="s">
        <v>936</v>
      </c>
      <c r="O150" s="164">
        <v>13</v>
      </c>
      <c r="P150" s="164">
        <v>0</v>
      </c>
      <c r="Q150" s="164">
        <v>2</v>
      </c>
      <c r="R150" s="164">
        <v>11</v>
      </c>
      <c r="S150" s="164">
        <v>0</v>
      </c>
      <c r="T150" s="164">
        <v>0</v>
      </c>
      <c r="U150" s="164">
        <v>0</v>
      </c>
      <c r="V150" s="164">
        <v>13</v>
      </c>
      <c r="W150" s="164">
        <v>0</v>
      </c>
      <c r="X150" s="164">
        <v>0</v>
      </c>
      <c r="Y150" s="164"/>
      <c r="Z150" s="164" t="s">
        <v>933</v>
      </c>
      <c r="AA150" s="164" t="s">
        <v>493</v>
      </c>
      <c r="AB150" s="164" t="s">
        <v>350</v>
      </c>
      <c r="AC150" s="164">
        <v>0</v>
      </c>
    </row>
    <row r="151" spans="2:29" ht="409.5" x14ac:dyDescent="0.25">
      <c r="B151" s="156" t="s">
        <v>204</v>
      </c>
      <c r="C151" s="164">
        <v>142</v>
      </c>
      <c r="D151" s="164" t="s">
        <v>927</v>
      </c>
      <c r="E151" s="164" t="s">
        <v>241</v>
      </c>
      <c r="F151" s="164" t="s">
        <v>937</v>
      </c>
      <c r="G151" s="164" t="s">
        <v>213</v>
      </c>
      <c r="H151" s="164" t="s">
        <v>929</v>
      </c>
      <c r="I151" s="164" t="s">
        <v>938</v>
      </c>
      <c r="J151" s="164" t="s">
        <v>225</v>
      </c>
      <c r="K151" s="164">
        <v>0.56999999999999995</v>
      </c>
      <c r="L151" s="164" t="s">
        <v>839</v>
      </c>
      <c r="M151" s="164">
        <v>0</v>
      </c>
      <c r="N151" s="164" t="s">
        <v>939</v>
      </c>
      <c r="O151" s="164">
        <v>19</v>
      </c>
      <c r="P151" s="164">
        <v>0</v>
      </c>
      <c r="Q151" s="164">
        <v>3</v>
      </c>
      <c r="R151" s="164">
        <v>16</v>
      </c>
      <c r="S151" s="164">
        <v>0</v>
      </c>
      <c r="T151" s="164">
        <v>0</v>
      </c>
      <c r="U151" s="164">
        <v>0</v>
      </c>
      <c r="V151" s="164">
        <v>19</v>
      </c>
      <c r="W151" s="164">
        <v>0</v>
      </c>
      <c r="X151" s="164">
        <v>0</v>
      </c>
      <c r="Y151" s="164"/>
      <c r="Z151" s="164" t="s">
        <v>933</v>
      </c>
      <c r="AA151" s="164" t="s">
        <v>493</v>
      </c>
      <c r="AB151" s="164" t="s">
        <v>350</v>
      </c>
      <c r="AC151" s="164">
        <v>0</v>
      </c>
    </row>
    <row r="152" spans="2:29" ht="165" x14ac:dyDescent="0.25">
      <c r="B152" s="156" t="s">
        <v>204</v>
      </c>
      <c r="C152" s="164">
        <v>143</v>
      </c>
      <c r="D152" s="164" t="s">
        <v>927</v>
      </c>
      <c r="E152" s="164" t="s">
        <v>241</v>
      </c>
      <c r="F152" s="164" t="s">
        <v>940</v>
      </c>
      <c r="G152" s="164" t="s">
        <v>213</v>
      </c>
      <c r="H152" s="164" t="s">
        <v>929</v>
      </c>
      <c r="I152" s="164" t="s">
        <v>941</v>
      </c>
      <c r="J152" s="164" t="s">
        <v>225</v>
      </c>
      <c r="K152" s="164">
        <v>1.83</v>
      </c>
      <c r="L152" s="164" t="s">
        <v>942</v>
      </c>
      <c r="M152" s="164">
        <v>0</v>
      </c>
      <c r="N152" s="164">
        <v>0</v>
      </c>
      <c r="O152" s="164">
        <v>8</v>
      </c>
      <c r="P152" s="164">
        <v>0</v>
      </c>
      <c r="Q152" s="164">
        <v>0</v>
      </c>
      <c r="R152" s="164">
        <v>8</v>
      </c>
      <c r="S152" s="164">
        <v>0</v>
      </c>
      <c r="T152" s="164">
        <v>0</v>
      </c>
      <c r="U152" s="164">
        <v>0</v>
      </c>
      <c r="V152" s="164">
        <v>8</v>
      </c>
      <c r="W152" s="164">
        <v>0</v>
      </c>
      <c r="X152" s="164">
        <v>0</v>
      </c>
      <c r="Y152" s="164"/>
      <c r="Z152" s="164" t="s">
        <v>933</v>
      </c>
      <c r="AA152" s="164" t="s">
        <v>339</v>
      </c>
      <c r="AB152" s="164" t="s">
        <v>240</v>
      </c>
      <c r="AC152" s="164">
        <v>0</v>
      </c>
    </row>
    <row r="153" spans="2:29" ht="135" x14ac:dyDescent="0.25">
      <c r="B153" s="156" t="s">
        <v>204</v>
      </c>
      <c r="C153" s="164">
        <v>144</v>
      </c>
      <c r="D153" s="164" t="s">
        <v>927</v>
      </c>
      <c r="E153" s="164" t="s">
        <v>241</v>
      </c>
      <c r="F153" s="164" t="s">
        <v>943</v>
      </c>
      <c r="G153" s="164" t="s">
        <v>213</v>
      </c>
      <c r="H153" s="164" t="s">
        <v>944</v>
      </c>
      <c r="I153" s="164" t="s">
        <v>945</v>
      </c>
      <c r="J153" s="164" t="s">
        <v>225</v>
      </c>
      <c r="K153" s="164">
        <v>0.28000000000000003</v>
      </c>
      <c r="L153" s="164" t="s">
        <v>946</v>
      </c>
      <c r="M153" s="164">
        <v>0</v>
      </c>
      <c r="N153" s="164">
        <v>0</v>
      </c>
      <c r="O153" s="164">
        <v>5</v>
      </c>
      <c r="P153" s="164">
        <v>0</v>
      </c>
      <c r="Q153" s="164">
        <v>0</v>
      </c>
      <c r="R153" s="164">
        <v>5</v>
      </c>
      <c r="S153" s="164">
        <v>0</v>
      </c>
      <c r="T153" s="164">
        <v>0</v>
      </c>
      <c r="U153" s="164">
        <v>0</v>
      </c>
      <c r="V153" s="164">
        <v>5</v>
      </c>
      <c r="W153" s="164">
        <v>0</v>
      </c>
      <c r="X153" s="164">
        <v>0</v>
      </c>
      <c r="Y153" s="164"/>
      <c r="Z153" s="164" t="s">
        <v>947</v>
      </c>
      <c r="AA153" s="164" t="s">
        <v>259</v>
      </c>
      <c r="AB153" s="164" t="s">
        <v>429</v>
      </c>
      <c r="AC153" s="164">
        <v>0</v>
      </c>
    </row>
    <row r="154" spans="2:29" ht="90" x14ac:dyDescent="0.25">
      <c r="B154" s="156" t="s">
        <v>204</v>
      </c>
      <c r="C154" s="164">
        <v>145</v>
      </c>
      <c r="D154" s="164" t="s">
        <v>948</v>
      </c>
      <c r="E154" s="164" t="s">
        <v>241</v>
      </c>
      <c r="F154" s="164" t="s">
        <v>949</v>
      </c>
      <c r="G154" s="164" t="s">
        <v>270</v>
      </c>
      <c r="H154" s="164" t="s">
        <v>950</v>
      </c>
      <c r="I154" s="164" t="s">
        <v>951</v>
      </c>
      <c r="J154" s="164" t="s">
        <v>216</v>
      </c>
      <c r="K154" s="164">
        <v>0.38</v>
      </c>
      <c r="L154" s="164" t="s">
        <v>249</v>
      </c>
      <c r="M154" s="164"/>
      <c r="N154" s="164"/>
      <c r="O154" s="164">
        <v>167</v>
      </c>
      <c r="P154" s="164">
        <v>1</v>
      </c>
      <c r="Q154" s="164">
        <v>1</v>
      </c>
      <c r="R154" s="164">
        <v>165</v>
      </c>
      <c r="S154" s="164">
        <v>0</v>
      </c>
      <c r="T154" s="164">
        <v>0</v>
      </c>
      <c r="U154" s="164">
        <v>0</v>
      </c>
      <c r="V154" s="164">
        <v>167</v>
      </c>
      <c r="W154" s="164">
        <v>0</v>
      </c>
      <c r="X154" s="164">
        <v>56</v>
      </c>
      <c r="Y154" s="164"/>
      <c r="Z154" s="164" t="s">
        <v>952</v>
      </c>
      <c r="AA154" s="164" t="s">
        <v>312</v>
      </c>
      <c r="AB154" s="164" t="s">
        <v>350</v>
      </c>
      <c r="AC154" s="164">
        <v>1</v>
      </c>
    </row>
    <row r="155" spans="2:29" ht="285" x14ac:dyDescent="0.25">
      <c r="B155" s="156" t="s">
        <v>204</v>
      </c>
      <c r="C155" s="164">
        <v>146</v>
      </c>
      <c r="D155" s="164" t="s">
        <v>953</v>
      </c>
      <c r="E155" s="164" t="s">
        <v>232</v>
      </c>
      <c r="F155" s="164" t="s">
        <v>954</v>
      </c>
      <c r="G155" s="164" t="s">
        <v>213</v>
      </c>
      <c r="H155" s="164" t="s">
        <v>955</v>
      </c>
      <c r="I155" s="164" t="s">
        <v>955</v>
      </c>
      <c r="J155" s="164" t="s">
        <v>225</v>
      </c>
      <c r="K155" s="164">
        <v>0</v>
      </c>
      <c r="L155" s="164" t="s">
        <v>249</v>
      </c>
      <c r="M155" s="164"/>
      <c r="N155" s="164"/>
      <c r="O155" s="164">
        <v>1</v>
      </c>
      <c r="P155" s="164">
        <v>0</v>
      </c>
      <c r="Q155" s="164">
        <v>0</v>
      </c>
      <c r="R155" s="164">
        <v>0</v>
      </c>
      <c r="S155" s="164">
        <v>0</v>
      </c>
      <c r="T155" s="164">
        <v>0</v>
      </c>
      <c r="U155" s="164">
        <v>0</v>
      </c>
      <c r="V155" s="164">
        <v>0</v>
      </c>
      <c r="W155" s="164">
        <v>1</v>
      </c>
      <c r="X155" s="164">
        <v>0</v>
      </c>
      <c r="Y155" s="164" t="s">
        <v>546</v>
      </c>
      <c r="Z155" s="164" t="s">
        <v>956</v>
      </c>
      <c r="AA155" s="164" t="s">
        <v>229</v>
      </c>
      <c r="AB155" s="164" t="s">
        <v>350</v>
      </c>
      <c r="AC155" s="164">
        <v>0</v>
      </c>
    </row>
    <row r="156" spans="2:29" ht="285" x14ac:dyDescent="0.25">
      <c r="B156" s="156" t="s">
        <v>204</v>
      </c>
      <c r="C156" s="164">
        <v>147</v>
      </c>
      <c r="D156" s="164" t="s">
        <v>957</v>
      </c>
      <c r="E156" s="164" t="s">
        <v>241</v>
      </c>
      <c r="F156" s="164" t="s">
        <v>958</v>
      </c>
      <c r="G156" s="164" t="s">
        <v>213</v>
      </c>
      <c r="H156" s="164" t="s">
        <v>959</v>
      </c>
      <c r="I156" s="164" t="s">
        <v>960</v>
      </c>
      <c r="J156" s="164" t="s">
        <v>225</v>
      </c>
      <c r="K156" s="164">
        <v>3.55</v>
      </c>
      <c r="L156" s="164" t="s">
        <v>961</v>
      </c>
      <c r="M156" s="164">
        <v>0</v>
      </c>
      <c r="N156" s="164">
        <v>0</v>
      </c>
      <c r="O156" s="164">
        <v>431</v>
      </c>
      <c r="P156" s="164">
        <v>0</v>
      </c>
      <c r="Q156" s="164">
        <v>0</v>
      </c>
      <c r="R156" s="164">
        <v>431</v>
      </c>
      <c r="S156" s="164">
        <v>0</v>
      </c>
      <c r="T156" s="164">
        <v>0</v>
      </c>
      <c r="U156" s="164">
        <v>0</v>
      </c>
      <c r="V156" s="164">
        <v>431</v>
      </c>
      <c r="W156" s="164">
        <v>0</v>
      </c>
      <c r="X156" s="164">
        <v>0</v>
      </c>
      <c r="Y156" s="164"/>
      <c r="Z156" s="164" t="s">
        <v>962</v>
      </c>
      <c r="AA156" s="164" t="s">
        <v>220</v>
      </c>
      <c r="AB156" s="164" t="s">
        <v>230</v>
      </c>
      <c r="AC156" s="164">
        <v>0</v>
      </c>
    </row>
    <row r="157" spans="2:29" ht="75" x14ac:dyDescent="0.25">
      <c r="B157" s="156" t="s">
        <v>204</v>
      </c>
      <c r="C157" s="164">
        <v>148</v>
      </c>
      <c r="D157" s="164" t="s">
        <v>963</v>
      </c>
      <c r="E157" s="164" t="s">
        <v>241</v>
      </c>
      <c r="F157" s="164" t="s">
        <v>964</v>
      </c>
      <c r="G157" s="164" t="s">
        <v>398</v>
      </c>
      <c r="H157" s="164" t="s">
        <v>965</v>
      </c>
      <c r="I157" s="164" t="s">
        <v>965</v>
      </c>
      <c r="J157" s="164" t="s">
        <v>225</v>
      </c>
      <c r="K157" s="164">
        <v>0</v>
      </c>
      <c r="L157" s="164" t="s">
        <v>249</v>
      </c>
      <c r="M157" s="164">
        <v>0</v>
      </c>
      <c r="N157" s="164">
        <v>0</v>
      </c>
      <c r="O157" s="164">
        <v>0</v>
      </c>
      <c r="P157" s="164">
        <v>0</v>
      </c>
      <c r="Q157" s="164">
        <v>0</v>
      </c>
      <c r="R157" s="164">
        <v>0</v>
      </c>
      <c r="S157" s="164">
        <v>0</v>
      </c>
      <c r="T157" s="164">
        <v>0</v>
      </c>
      <c r="U157" s="164">
        <v>0</v>
      </c>
      <c r="V157" s="164">
        <v>0</v>
      </c>
      <c r="W157" s="164">
        <v>0</v>
      </c>
      <c r="X157" s="164">
        <v>0</v>
      </c>
      <c r="Y157" s="164"/>
      <c r="Z157" s="164" t="s">
        <v>966</v>
      </c>
      <c r="AA157" s="164" t="s">
        <v>229</v>
      </c>
      <c r="AB157" s="164" t="s">
        <v>350</v>
      </c>
      <c r="AC157" s="164">
        <v>0</v>
      </c>
    </row>
    <row r="158" spans="2:29" ht="75" x14ac:dyDescent="0.25">
      <c r="B158" s="156" t="s">
        <v>204</v>
      </c>
      <c r="C158" s="164">
        <v>149</v>
      </c>
      <c r="D158" s="164" t="s">
        <v>963</v>
      </c>
      <c r="E158" s="164" t="s">
        <v>211</v>
      </c>
      <c r="F158" s="164" t="s">
        <v>967</v>
      </c>
      <c r="G158" s="164" t="s">
        <v>307</v>
      </c>
      <c r="H158" s="164" t="s">
        <v>968</v>
      </c>
      <c r="I158" s="164" t="s">
        <v>969</v>
      </c>
      <c r="J158" s="164" t="s">
        <v>225</v>
      </c>
      <c r="K158" s="164">
        <v>0.32</v>
      </c>
      <c r="L158" s="164" t="s">
        <v>249</v>
      </c>
      <c r="M158" s="164">
        <v>0</v>
      </c>
      <c r="N158" s="164">
        <v>0</v>
      </c>
      <c r="O158" s="164">
        <v>237</v>
      </c>
      <c r="P158" s="164">
        <v>0</v>
      </c>
      <c r="Q158" s="164">
        <v>0</v>
      </c>
      <c r="R158" s="164">
        <v>237</v>
      </c>
      <c r="S158" s="164">
        <v>0</v>
      </c>
      <c r="T158" s="164">
        <v>0</v>
      </c>
      <c r="U158" s="164">
        <v>0</v>
      </c>
      <c r="V158" s="164">
        <v>237</v>
      </c>
      <c r="W158" s="164">
        <v>0</v>
      </c>
      <c r="X158" s="164">
        <v>5</v>
      </c>
      <c r="Y158" s="164"/>
      <c r="Z158" s="164" t="s">
        <v>966</v>
      </c>
      <c r="AA158" s="164" t="s">
        <v>229</v>
      </c>
      <c r="AB158" s="164" t="s">
        <v>350</v>
      </c>
      <c r="AC158" s="164">
        <v>0</v>
      </c>
    </row>
    <row r="159" spans="2:29" ht="75" x14ac:dyDescent="0.25">
      <c r="B159" s="156" t="s">
        <v>204</v>
      </c>
      <c r="C159" s="164">
        <v>150</v>
      </c>
      <c r="D159" s="164" t="s">
        <v>963</v>
      </c>
      <c r="E159" s="164" t="s">
        <v>241</v>
      </c>
      <c r="F159" s="164" t="s">
        <v>964</v>
      </c>
      <c r="G159" s="164" t="s">
        <v>398</v>
      </c>
      <c r="H159" s="164" t="s">
        <v>968</v>
      </c>
      <c r="I159" s="164" t="s">
        <v>968</v>
      </c>
      <c r="J159" s="164" t="s">
        <v>216</v>
      </c>
      <c r="K159" s="164">
        <v>0</v>
      </c>
      <c r="L159" s="164" t="s">
        <v>249</v>
      </c>
      <c r="M159" s="164">
        <v>0</v>
      </c>
      <c r="N159" s="164">
        <v>0</v>
      </c>
      <c r="O159" s="164">
        <v>0</v>
      </c>
      <c r="P159" s="164">
        <v>0</v>
      </c>
      <c r="Q159" s="164">
        <v>0</v>
      </c>
      <c r="R159" s="164">
        <v>0</v>
      </c>
      <c r="S159" s="164">
        <v>0</v>
      </c>
      <c r="T159" s="164">
        <v>0</v>
      </c>
      <c r="U159" s="164">
        <v>0</v>
      </c>
      <c r="V159" s="164">
        <v>0</v>
      </c>
      <c r="W159" s="164">
        <v>0</v>
      </c>
      <c r="X159" s="164">
        <v>0</v>
      </c>
      <c r="Y159" s="164"/>
      <c r="Z159" s="164" t="s">
        <v>966</v>
      </c>
      <c r="AA159" s="164" t="s">
        <v>229</v>
      </c>
      <c r="AB159" s="164" t="s">
        <v>350</v>
      </c>
      <c r="AC159" s="164">
        <v>0</v>
      </c>
    </row>
    <row r="160" spans="2:29" ht="75" x14ac:dyDescent="0.25">
      <c r="B160" s="156" t="s">
        <v>204</v>
      </c>
      <c r="C160" s="164">
        <v>151</v>
      </c>
      <c r="D160" s="164" t="s">
        <v>963</v>
      </c>
      <c r="E160" s="164" t="s">
        <v>241</v>
      </c>
      <c r="F160" s="164" t="s">
        <v>970</v>
      </c>
      <c r="G160" s="164" t="s">
        <v>398</v>
      </c>
      <c r="H160" s="164" t="s">
        <v>968</v>
      </c>
      <c r="I160" s="164" t="s">
        <v>968</v>
      </c>
      <c r="J160" s="164" t="s">
        <v>216</v>
      </c>
      <c r="K160" s="164">
        <v>0</v>
      </c>
      <c r="L160" s="164" t="s">
        <v>249</v>
      </c>
      <c r="M160" s="164">
        <v>0</v>
      </c>
      <c r="N160" s="164">
        <v>0</v>
      </c>
      <c r="O160" s="164">
        <v>0</v>
      </c>
      <c r="P160" s="164">
        <v>0</v>
      </c>
      <c r="Q160" s="164">
        <v>0</v>
      </c>
      <c r="R160" s="164">
        <v>0</v>
      </c>
      <c r="S160" s="164">
        <v>0</v>
      </c>
      <c r="T160" s="164">
        <v>0</v>
      </c>
      <c r="U160" s="164">
        <v>0</v>
      </c>
      <c r="V160" s="164">
        <v>0</v>
      </c>
      <c r="W160" s="164">
        <v>0</v>
      </c>
      <c r="X160" s="164">
        <v>0</v>
      </c>
      <c r="Y160" s="164"/>
      <c r="Z160" s="164" t="s">
        <v>966</v>
      </c>
      <c r="AA160" s="164" t="s">
        <v>229</v>
      </c>
      <c r="AB160" s="164" t="s">
        <v>350</v>
      </c>
      <c r="AC160" s="164">
        <v>0</v>
      </c>
    </row>
    <row r="161" spans="2:29" ht="75" x14ac:dyDescent="0.25">
      <c r="B161" s="156" t="s">
        <v>204</v>
      </c>
      <c r="C161" s="164">
        <v>152</v>
      </c>
      <c r="D161" s="164" t="s">
        <v>971</v>
      </c>
      <c r="E161" s="164" t="s">
        <v>241</v>
      </c>
      <c r="F161" s="164" t="s">
        <v>972</v>
      </c>
      <c r="G161" s="164" t="s">
        <v>398</v>
      </c>
      <c r="H161" s="164" t="s">
        <v>973</v>
      </c>
      <c r="I161" s="164" t="s">
        <v>973</v>
      </c>
      <c r="J161" s="164" t="s">
        <v>225</v>
      </c>
      <c r="K161" s="164">
        <v>0</v>
      </c>
      <c r="L161" s="164" t="s">
        <v>241</v>
      </c>
      <c r="M161" s="164"/>
      <c r="N161" s="164"/>
      <c r="O161" s="164">
        <v>0</v>
      </c>
      <c r="P161" s="164">
        <v>0</v>
      </c>
      <c r="Q161" s="164">
        <v>0</v>
      </c>
      <c r="R161" s="164">
        <v>0</v>
      </c>
      <c r="S161" s="164">
        <v>0</v>
      </c>
      <c r="T161" s="164">
        <v>0</v>
      </c>
      <c r="U161" s="164">
        <v>0</v>
      </c>
      <c r="V161" s="164">
        <v>0</v>
      </c>
      <c r="W161" s="164">
        <v>0</v>
      </c>
      <c r="X161" s="164">
        <v>0</v>
      </c>
      <c r="Y161" s="164"/>
      <c r="Z161" s="164" t="s">
        <v>974</v>
      </c>
      <c r="AA161" s="164" t="s">
        <v>229</v>
      </c>
      <c r="AB161" s="164" t="s">
        <v>350</v>
      </c>
      <c r="AC161" s="164">
        <v>0</v>
      </c>
    </row>
    <row r="162" spans="2:29" ht="390" x14ac:dyDescent="0.25">
      <c r="B162" s="156" t="s">
        <v>204</v>
      </c>
      <c r="C162" s="164">
        <v>153</v>
      </c>
      <c r="D162" s="164" t="s">
        <v>922</v>
      </c>
      <c r="E162" s="164" t="s">
        <v>241</v>
      </c>
      <c r="F162" s="164" t="s">
        <v>975</v>
      </c>
      <c r="G162" s="164" t="s">
        <v>213</v>
      </c>
      <c r="H162" s="164" t="s">
        <v>976</v>
      </c>
      <c r="I162" s="164" t="s">
        <v>977</v>
      </c>
      <c r="J162" s="164" t="s">
        <v>225</v>
      </c>
      <c r="K162" s="164">
        <v>1.8</v>
      </c>
      <c r="L162" s="164" t="s">
        <v>702</v>
      </c>
      <c r="M162" s="164">
        <v>0</v>
      </c>
      <c r="N162" s="164">
        <v>0</v>
      </c>
      <c r="O162" s="164">
        <v>15</v>
      </c>
      <c r="P162" s="164">
        <v>0</v>
      </c>
      <c r="Q162" s="164">
        <v>0</v>
      </c>
      <c r="R162" s="164">
        <v>15</v>
      </c>
      <c r="S162" s="164">
        <v>0</v>
      </c>
      <c r="T162" s="164">
        <v>0</v>
      </c>
      <c r="U162" s="164">
        <v>15</v>
      </c>
      <c r="V162" s="164">
        <v>0</v>
      </c>
      <c r="W162" s="164">
        <v>0</v>
      </c>
      <c r="X162" s="164">
        <v>366.2</v>
      </c>
      <c r="Y162" s="164"/>
      <c r="Z162" s="164" t="s">
        <v>978</v>
      </c>
      <c r="AA162" s="164" t="s">
        <v>665</v>
      </c>
      <c r="AB162" s="164" t="s">
        <v>221</v>
      </c>
      <c r="AC162" s="164">
        <v>0</v>
      </c>
    </row>
    <row r="163" spans="2:29" ht="150" x14ac:dyDescent="0.25">
      <c r="B163" s="156" t="s">
        <v>204</v>
      </c>
      <c r="C163" s="164">
        <v>154</v>
      </c>
      <c r="D163" s="164" t="s">
        <v>922</v>
      </c>
      <c r="E163" s="164" t="s">
        <v>241</v>
      </c>
      <c r="F163" s="164" t="s">
        <v>979</v>
      </c>
      <c r="G163" s="164" t="s">
        <v>213</v>
      </c>
      <c r="H163" s="164" t="s">
        <v>980</v>
      </c>
      <c r="I163" s="164" t="s">
        <v>981</v>
      </c>
      <c r="J163" s="164" t="s">
        <v>225</v>
      </c>
      <c r="K163" s="164">
        <v>2.4700000000000002</v>
      </c>
      <c r="L163" s="164" t="s">
        <v>982</v>
      </c>
      <c r="M163" s="164">
        <v>0</v>
      </c>
      <c r="N163" s="164">
        <v>0</v>
      </c>
      <c r="O163" s="164">
        <v>12</v>
      </c>
      <c r="P163" s="164">
        <v>0</v>
      </c>
      <c r="Q163" s="164">
        <v>0</v>
      </c>
      <c r="R163" s="164">
        <v>12</v>
      </c>
      <c r="S163" s="164">
        <v>0</v>
      </c>
      <c r="T163" s="164">
        <v>0</v>
      </c>
      <c r="U163" s="164">
        <v>12</v>
      </c>
      <c r="V163" s="164">
        <v>0</v>
      </c>
      <c r="W163" s="164">
        <v>0</v>
      </c>
      <c r="X163" s="164">
        <v>1617.0540000000001</v>
      </c>
      <c r="Y163" s="164"/>
      <c r="Z163" s="164" t="s">
        <v>983</v>
      </c>
      <c r="AA163" s="164" t="s">
        <v>339</v>
      </c>
      <c r="AB163" s="164" t="s">
        <v>230</v>
      </c>
      <c r="AC163" s="164">
        <v>0</v>
      </c>
    </row>
    <row r="164" spans="2:29" ht="75" x14ac:dyDescent="0.25">
      <c r="B164" s="156" t="s">
        <v>204</v>
      </c>
      <c r="C164" s="164">
        <v>155</v>
      </c>
      <c r="D164" s="164" t="s">
        <v>963</v>
      </c>
      <c r="E164" s="164" t="s">
        <v>241</v>
      </c>
      <c r="F164" s="164" t="s">
        <v>666</v>
      </c>
      <c r="G164" s="164" t="s">
        <v>270</v>
      </c>
      <c r="H164" s="164" t="s">
        <v>984</v>
      </c>
      <c r="I164" s="164" t="s">
        <v>985</v>
      </c>
      <c r="J164" s="164" t="s">
        <v>216</v>
      </c>
      <c r="K164" s="164">
        <v>7.3330000000000002</v>
      </c>
      <c r="L164" s="164" t="s">
        <v>249</v>
      </c>
      <c r="M164" s="164">
        <v>0</v>
      </c>
      <c r="N164" s="164">
        <v>0</v>
      </c>
      <c r="O164" s="164">
        <v>181</v>
      </c>
      <c r="P164" s="164">
        <v>0</v>
      </c>
      <c r="Q164" s="164">
        <v>0</v>
      </c>
      <c r="R164" s="164">
        <v>181</v>
      </c>
      <c r="S164" s="164">
        <v>0</v>
      </c>
      <c r="T164" s="164">
        <v>0</v>
      </c>
      <c r="U164" s="164">
        <v>0</v>
      </c>
      <c r="V164" s="164">
        <v>181</v>
      </c>
      <c r="W164" s="164">
        <v>0</v>
      </c>
      <c r="X164" s="164">
        <v>680</v>
      </c>
      <c r="Y164" s="164"/>
      <c r="Z164" s="164" t="s">
        <v>986</v>
      </c>
      <c r="AA164" s="164" t="s">
        <v>312</v>
      </c>
      <c r="AB164" s="164" t="s">
        <v>350</v>
      </c>
      <c r="AC164" s="164">
        <v>0</v>
      </c>
    </row>
    <row r="165" spans="2:29" ht="315" x14ac:dyDescent="0.25">
      <c r="B165" s="156" t="s">
        <v>204</v>
      </c>
      <c r="C165" s="164">
        <v>156</v>
      </c>
      <c r="D165" s="164" t="s">
        <v>957</v>
      </c>
      <c r="E165" s="164" t="s">
        <v>249</v>
      </c>
      <c r="F165" s="164" t="s">
        <v>987</v>
      </c>
      <c r="G165" s="164" t="s">
        <v>213</v>
      </c>
      <c r="H165" s="164" t="s">
        <v>988</v>
      </c>
      <c r="I165" s="164" t="s">
        <v>989</v>
      </c>
      <c r="J165" s="164" t="s">
        <v>216</v>
      </c>
      <c r="K165" s="164">
        <v>5.45</v>
      </c>
      <c r="L165" s="164" t="s">
        <v>990</v>
      </c>
      <c r="M165" s="164">
        <v>0</v>
      </c>
      <c r="N165" s="164">
        <v>0</v>
      </c>
      <c r="O165" s="164">
        <v>35</v>
      </c>
      <c r="P165" s="164">
        <v>0</v>
      </c>
      <c r="Q165" s="164">
        <v>0</v>
      </c>
      <c r="R165" s="164">
        <v>35</v>
      </c>
      <c r="S165" s="164">
        <v>0</v>
      </c>
      <c r="T165" s="164">
        <v>0</v>
      </c>
      <c r="U165" s="164">
        <v>0</v>
      </c>
      <c r="V165" s="164">
        <v>35</v>
      </c>
      <c r="W165" s="164">
        <v>0</v>
      </c>
      <c r="X165" s="164">
        <v>0</v>
      </c>
      <c r="Y165" s="164"/>
      <c r="Z165" s="164" t="s">
        <v>991</v>
      </c>
      <c r="AA165" s="164" t="s">
        <v>259</v>
      </c>
      <c r="AB165" s="164" t="s">
        <v>429</v>
      </c>
      <c r="AC165" s="164">
        <v>0</v>
      </c>
    </row>
    <row r="166" spans="2:29" ht="105" x14ac:dyDescent="0.25">
      <c r="B166" s="156" t="s">
        <v>204</v>
      </c>
      <c r="C166" s="164">
        <v>157</v>
      </c>
      <c r="D166" s="164" t="s">
        <v>957</v>
      </c>
      <c r="E166" s="164" t="s">
        <v>232</v>
      </c>
      <c r="F166" s="164" t="s">
        <v>992</v>
      </c>
      <c r="G166" s="164" t="s">
        <v>213</v>
      </c>
      <c r="H166" s="164" t="s">
        <v>993</v>
      </c>
      <c r="I166" s="164" t="s">
        <v>994</v>
      </c>
      <c r="J166" s="164" t="s">
        <v>225</v>
      </c>
      <c r="K166" s="164">
        <v>2.4300000000000002</v>
      </c>
      <c r="L166" s="164" t="s">
        <v>995</v>
      </c>
      <c r="M166" s="164">
        <v>0</v>
      </c>
      <c r="N166" s="164">
        <v>0</v>
      </c>
      <c r="O166" s="164">
        <v>34</v>
      </c>
      <c r="P166" s="164">
        <v>5</v>
      </c>
      <c r="Q166" s="164">
        <v>1</v>
      </c>
      <c r="R166" s="164">
        <v>28</v>
      </c>
      <c r="S166" s="164">
        <v>0</v>
      </c>
      <c r="T166" s="164">
        <v>0</v>
      </c>
      <c r="U166" s="164">
        <v>0</v>
      </c>
      <c r="V166" s="164">
        <v>34</v>
      </c>
      <c r="W166" s="164">
        <v>0</v>
      </c>
      <c r="X166" s="164">
        <v>0</v>
      </c>
      <c r="Y166" s="164"/>
      <c r="Z166" s="164" t="s">
        <v>996</v>
      </c>
      <c r="AA166" s="164" t="s">
        <v>229</v>
      </c>
      <c r="AB166" s="164" t="s">
        <v>230</v>
      </c>
      <c r="AC166" s="164">
        <v>0</v>
      </c>
    </row>
    <row r="167" spans="2:29" ht="120" x14ac:dyDescent="0.25">
      <c r="B167" s="156" t="s">
        <v>204</v>
      </c>
      <c r="C167" s="164">
        <v>158</v>
      </c>
      <c r="D167" s="164" t="s">
        <v>997</v>
      </c>
      <c r="E167" s="164" t="s">
        <v>241</v>
      </c>
      <c r="F167" s="164" t="s">
        <v>998</v>
      </c>
      <c r="G167" s="164" t="s">
        <v>213</v>
      </c>
      <c r="H167" s="164" t="s">
        <v>999</v>
      </c>
      <c r="I167" s="164" t="s">
        <v>999</v>
      </c>
      <c r="J167" s="164" t="s">
        <v>225</v>
      </c>
      <c r="K167" s="164">
        <v>0</v>
      </c>
      <c r="L167" s="164" t="s">
        <v>249</v>
      </c>
      <c r="M167" s="164"/>
      <c r="N167" s="164"/>
      <c r="O167" s="164">
        <v>1</v>
      </c>
      <c r="P167" s="164">
        <v>0</v>
      </c>
      <c r="Q167" s="164">
        <v>0</v>
      </c>
      <c r="R167" s="164">
        <v>1</v>
      </c>
      <c r="S167" s="164">
        <v>0</v>
      </c>
      <c r="T167" s="164">
        <v>0</v>
      </c>
      <c r="U167" s="164">
        <v>1</v>
      </c>
      <c r="V167" s="164">
        <v>0</v>
      </c>
      <c r="W167" s="164">
        <v>0</v>
      </c>
      <c r="X167" s="164">
        <v>0</v>
      </c>
      <c r="Y167" s="164"/>
      <c r="Z167" s="164" t="s">
        <v>1000</v>
      </c>
      <c r="AA167" s="164" t="s">
        <v>259</v>
      </c>
      <c r="AB167" s="164" t="s">
        <v>429</v>
      </c>
      <c r="AC167" s="164">
        <v>0</v>
      </c>
    </row>
    <row r="168" spans="2:29" ht="120" x14ac:dyDescent="0.25">
      <c r="B168" s="156" t="s">
        <v>204</v>
      </c>
      <c r="C168" s="164">
        <v>159</v>
      </c>
      <c r="D168" s="164" t="s">
        <v>997</v>
      </c>
      <c r="E168" s="164" t="s">
        <v>241</v>
      </c>
      <c r="F168" s="164" t="s">
        <v>1001</v>
      </c>
      <c r="G168" s="164" t="s">
        <v>213</v>
      </c>
      <c r="H168" s="164" t="s">
        <v>999</v>
      </c>
      <c r="I168" s="164" t="s">
        <v>999</v>
      </c>
      <c r="J168" s="164" t="s">
        <v>225</v>
      </c>
      <c r="K168" s="164">
        <v>0</v>
      </c>
      <c r="L168" s="164" t="s">
        <v>249</v>
      </c>
      <c r="M168" s="164"/>
      <c r="N168" s="164"/>
      <c r="O168" s="164">
        <v>1</v>
      </c>
      <c r="P168" s="164">
        <v>0</v>
      </c>
      <c r="Q168" s="164">
        <v>0</v>
      </c>
      <c r="R168" s="164">
        <v>1</v>
      </c>
      <c r="S168" s="164">
        <v>0</v>
      </c>
      <c r="T168" s="164">
        <v>0</v>
      </c>
      <c r="U168" s="164">
        <v>1</v>
      </c>
      <c r="V168" s="164">
        <v>0</v>
      </c>
      <c r="W168" s="164">
        <v>0</v>
      </c>
      <c r="X168" s="164">
        <v>0</v>
      </c>
      <c r="Y168" s="164"/>
      <c r="Z168" s="164" t="s">
        <v>1000</v>
      </c>
      <c r="AA168" s="164" t="s">
        <v>259</v>
      </c>
      <c r="AB168" s="164" t="s">
        <v>429</v>
      </c>
      <c r="AC168" s="164">
        <v>0</v>
      </c>
    </row>
    <row r="169" spans="2:29" ht="120" x14ac:dyDescent="0.25">
      <c r="B169" s="156" t="s">
        <v>204</v>
      </c>
      <c r="C169" s="164">
        <v>160</v>
      </c>
      <c r="D169" s="164" t="s">
        <v>997</v>
      </c>
      <c r="E169" s="164" t="s">
        <v>241</v>
      </c>
      <c r="F169" s="164" t="s">
        <v>998</v>
      </c>
      <c r="G169" s="164" t="s">
        <v>213</v>
      </c>
      <c r="H169" s="164" t="s">
        <v>1002</v>
      </c>
      <c r="I169" s="164" t="s">
        <v>1003</v>
      </c>
      <c r="J169" s="164" t="s">
        <v>225</v>
      </c>
      <c r="K169" s="164">
        <v>1.42</v>
      </c>
      <c r="L169" s="164" t="s">
        <v>249</v>
      </c>
      <c r="M169" s="164"/>
      <c r="N169" s="164"/>
      <c r="O169" s="164">
        <v>1</v>
      </c>
      <c r="P169" s="164">
        <v>0</v>
      </c>
      <c r="Q169" s="164">
        <v>0</v>
      </c>
      <c r="R169" s="164">
        <v>1</v>
      </c>
      <c r="S169" s="164">
        <v>0</v>
      </c>
      <c r="T169" s="164">
        <v>0</v>
      </c>
      <c r="U169" s="164">
        <v>1</v>
      </c>
      <c r="V169" s="164">
        <v>0</v>
      </c>
      <c r="W169" s="164">
        <v>0</v>
      </c>
      <c r="X169" s="164">
        <v>0</v>
      </c>
      <c r="Y169" s="164"/>
      <c r="Z169" s="164" t="s">
        <v>1000</v>
      </c>
      <c r="AA169" s="164" t="s">
        <v>259</v>
      </c>
      <c r="AB169" s="164" t="s">
        <v>429</v>
      </c>
      <c r="AC169" s="164">
        <v>0</v>
      </c>
    </row>
    <row r="170" spans="2:29" ht="75" x14ac:dyDescent="0.25">
      <c r="B170" s="156" t="s">
        <v>204</v>
      </c>
      <c r="C170" s="164">
        <v>161</v>
      </c>
      <c r="D170" s="164" t="s">
        <v>927</v>
      </c>
      <c r="E170" s="164" t="s">
        <v>241</v>
      </c>
      <c r="F170" s="164" t="s">
        <v>1004</v>
      </c>
      <c r="G170" s="164" t="s">
        <v>398</v>
      </c>
      <c r="H170" s="164" t="s">
        <v>1005</v>
      </c>
      <c r="I170" s="164" t="s">
        <v>1005</v>
      </c>
      <c r="J170" s="164" t="s">
        <v>225</v>
      </c>
      <c r="K170" s="164">
        <v>0</v>
      </c>
      <c r="L170" s="164" t="s">
        <v>249</v>
      </c>
      <c r="M170" s="164"/>
      <c r="N170" s="164"/>
      <c r="O170" s="164">
        <v>0</v>
      </c>
      <c r="P170" s="164">
        <v>0</v>
      </c>
      <c r="Q170" s="164">
        <v>0</v>
      </c>
      <c r="R170" s="164">
        <v>0</v>
      </c>
      <c r="S170" s="164">
        <v>0</v>
      </c>
      <c r="T170" s="164">
        <v>0</v>
      </c>
      <c r="U170" s="164">
        <v>0</v>
      </c>
      <c r="V170" s="164">
        <v>0</v>
      </c>
      <c r="W170" s="164">
        <v>0</v>
      </c>
      <c r="X170" s="164">
        <v>0</v>
      </c>
      <c r="Y170" s="164"/>
      <c r="Z170" s="164" t="s">
        <v>1006</v>
      </c>
      <c r="AA170" s="164" t="s">
        <v>229</v>
      </c>
      <c r="AB170" s="164" t="s">
        <v>230</v>
      </c>
      <c r="AC170" s="164">
        <v>0</v>
      </c>
    </row>
    <row r="171" spans="2:29" ht="195" x14ac:dyDescent="0.25">
      <c r="B171" s="156" t="s">
        <v>204</v>
      </c>
      <c r="C171" s="164">
        <v>162</v>
      </c>
      <c r="D171" s="164" t="s">
        <v>957</v>
      </c>
      <c r="E171" s="164" t="s">
        <v>232</v>
      </c>
      <c r="F171" s="164" t="s">
        <v>1007</v>
      </c>
      <c r="G171" s="164" t="s">
        <v>213</v>
      </c>
      <c r="H171" s="164" t="s">
        <v>1008</v>
      </c>
      <c r="I171" s="164" t="s">
        <v>1009</v>
      </c>
      <c r="J171" s="164" t="s">
        <v>225</v>
      </c>
      <c r="K171" s="164">
        <v>1</v>
      </c>
      <c r="L171" s="164" t="s">
        <v>1010</v>
      </c>
      <c r="M171" s="164" t="s">
        <v>1011</v>
      </c>
      <c r="N171" s="164">
        <v>0</v>
      </c>
      <c r="O171" s="164">
        <v>330</v>
      </c>
      <c r="P171" s="164">
        <v>3</v>
      </c>
      <c r="Q171" s="164">
        <v>0</v>
      </c>
      <c r="R171" s="164">
        <v>327</v>
      </c>
      <c r="S171" s="164">
        <v>0</v>
      </c>
      <c r="T171" s="164">
        <v>0</v>
      </c>
      <c r="U171" s="164">
        <v>330</v>
      </c>
      <c r="V171" s="164">
        <v>0</v>
      </c>
      <c r="W171" s="164">
        <v>0</v>
      </c>
      <c r="X171" s="164">
        <v>0</v>
      </c>
      <c r="Y171" s="164"/>
      <c r="Z171" s="164" t="s">
        <v>1012</v>
      </c>
      <c r="AA171" s="164" t="s">
        <v>856</v>
      </c>
      <c r="AB171" s="164" t="s">
        <v>429</v>
      </c>
      <c r="AC171" s="164">
        <v>0</v>
      </c>
    </row>
    <row r="172" spans="2:29" ht="90" x14ac:dyDescent="0.25">
      <c r="B172" s="156" t="s">
        <v>204</v>
      </c>
      <c r="C172" s="164">
        <v>163</v>
      </c>
      <c r="D172" s="164" t="s">
        <v>927</v>
      </c>
      <c r="E172" s="164" t="s">
        <v>241</v>
      </c>
      <c r="F172" s="164" t="s">
        <v>1013</v>
      </c>
      <c r="G172" s="164" t="s">
        <v>213</v>
      </c>
      <c r="H172" s="164" t="s">
        <v>1014</v>
      </c>
      <c r="I172" s="164" t="s">
        <v>1015</v>
      </c>
      <c r="J172" s="164" t="s">
        <v>225</v>
      </c>
      <c r="K172" s="164">
        <v>1</v>
      </c>
      <c r="L172" s="164" t="s">
        <v>249</v>
      </c>
      <c r="M172" s="164"/>
      <c r="N172" s="164"/>
      <c r="O172" s="164">
        <v>30</v>
      </c>
      <c r="P172" s="164">
        <v>0</v>
      </c>
      <c r="Q172" s="164">
        <v>0</v>
      </c>
      <c r="R172" s="164">
        <v>30</v>
      </c>
      <c r="S172" s="164">
        <v>0</v>
      </c>
      <c r="T172" s="164">
        <v>0</v>
      </c>
      <c r="U172" s="164">
        <v>0</v>
      </c>
      <c r="V172" s="164">
        <v>30</v>
      </c>
      <c r="W172" s="164">
        <v>0</v>
      </c>
      <c r="X172" s="164">
        <v>0</v>
      </c>
      <c r="Y172" s="164"/>
      <c r="Z172" s="164" t="s">
        <v>947</v>
      </c>
      <c r="AA172" s="164" t="s">
        <v>229</v>
      </c>
      <c r="AB172" s="164" t="s">
        <v>350</v>
      </c>
      <c r="AC172" s="164">
        <v>0</v>
      </c>
    </row>
    <row r="173" spans="2:29" ht="90" x14ac:dyDescent="0.25">
      <c r="B173" s="156" t="s">
        <v>204</v>
      </c>
      <c r="C173" s="164">
        <v>164</v>
      </c>
      <c r="D173" s="164" t="s">
        <v>927</v>
      </c>
      <c r="E173" s="164" t="s">
        <v>241</v>
      </c>
      <c r="F173" s="164" t="s">
        <v>1016</v>
      </c>
      <c r="G173" s="164" t="s">
        <v>213</v>
      </c>
      <c r="H173" s="164" t="s">
        <v>1014</v>
      </c>
      <c r="I173" s="164" t="s">
        <v>1015</v>
      </c>
      <c r="J173" s="164" t="s">
        <v>225</v>
      </c>
      <c r="K173" s="164">
        <v>1</v>
      </c>
      <c r="L173" s="164" t="s">
        <v>249</v>
      </c>
      <c r="M173" s="164"/>
      <c r="N173" s="164"/>
      <c r="O173" s="164">
        <v>10</v>
      </c>
      <c r="P173" s="164">
        <v>0</v>
      </c>
      <c r="Q173" s="164">
        <v>0</v>
      </c>
      <c r="R173" s="164">
        <v>10</v>
      </c>
      <c r="S173" s="164">
        <v>0</v>
      </c>
      <c r="T173" s="164">
        <v>0</v>
      </c>
      <c r="U173" s="164">
        <v>0</v>
      </c>
      <c r="V173" s="164">
        <v>10</v>
      </c>
      <c r="W173" s="164">
        <v>0</v>
      </c>
      <c r="X173" s="164">
        <v>0</v>
      </c>
      <c r="Y173" s="164"/>
      <c r="Z173" s="164" t="s">
        <v>1017</v>
      </c>
      <c r="AA173" s="164" t="s">
        <v>229</v>
      </c>
      <c r="AB173" s="164" t="s">
        <v>350</v>
      </c>
      <c r="AC173" s="164">
        <v>0</v>
      </c>
    </row>
    <row r="174" spans="2:29" ht="135" x14ac:dyDescent="0.25">
      <c r="B174" s="156" t="s">
        <v>204</v>
      </c>
      <c r="C174" s="164">
        <v>165</v>
      </c>
      <c r="D174" s="164" t="s">
        <v>957</v>
      </c>
      <c r="E174" s="164" t="s">
        <v>232</v>
      </c>
      <c r="F174" s="164" t="s">
        <v>1018</v>
      </c>
      <c r="G174" s="164" t="s">
        <v>213</v>
      </c>
      <c r="H174" s="164" t="s">
        <v>1019</v>
      </c>
      <c r="I174" s="164" t="s">
        <v>1020</v>
      </c>
      <c r="J174" s="164" t="s">
        <v>225</v>
      </c>
      <c r="K174" s="164">
        <v>1.1833</v>
      </c>
      <c r="L174" s="164" t="s">
        <v>1021</v>
      </c>
      <c r="M174" s="164" t="s">
        <v>1022</v>
      </c>
      <c r="N174" s="164">
        <v>0</v>
      </c>
      <c r="O174" s="164">
        <v>432</v>
      </c>
      <c r="P174" s="164">
        <v>1</v>
      </c>
      <c r="Q174" s="164">
        <v>0</v>
      </c>
      <c r="R174" s="164">
        <v>431</v>
      </c>
      <c r="S174" s="164">
        <v>0</v>
      </c>
      <c r="T174" s="164">
        <v>0</v>
      </c>
      <c r="U174" s="164">
        <v>432</v>
      </c>
      <c r="V174" s="164">
        <v>0</v>
      </c>
      <c r="W174" s="164">
        <v>0</v>
      </c>
      <c r="X174" s="164">
        <v>0</v>
      </c>
      <c r="Y174" s="164"/>
      <c r="Z174" s="164" t="s">
        <v>1023</v>
      </c>
      <c r="AA174" s="164" t="s">
        <v>856</v>
      </c>
      <c r="AB174" s="164" t="s">
        <v>429</v>
      </c>
      <c r="AC174" s="164">
        <v>0</v>
      </c>
    </row>
    <row r="175" spans="2:29" ht="225" x14ac:dyDescent="0.25">
      <c r="B175" s="156" t="s">
        <v>204</v>
      </c>
      <c r="C175" s="164">
        <v>166</v>
      </c>
      <c r="D175" s="164" t="s">
        <v>957</v>
      </c>
      <c r="E175" s="164" t="s">
        <v>241</v>
      </c>
      <c r="F175" s="164" t="s">
        <v>1024</v>
      </c>
      <c r="G175" s="164" t="s">
        <v>213</v>
      </c>
      <c r="H175" s="164" t="s">
        <v>1025</v>
      </c>
      <c r="I175" s="164" t="s">
        <v>1026</v>
      </c>
      <c r="J175" s="164" t="s">
        <v>225</v>
      </c>
      <c r="K175" s="164">
        <v>0.56669999999999998</v>
      </c>
      <c r="L175" s="164" t="s">
        <v>1027</v>
      </c>
      <c r="M175" s="164" t="s">
        <v>1028</v>
      </c>
      <c r="N175" s="164">
        <v>0</v>
      </c>
      <c r="O175" s="164">
        <v>457</v>
      </c>
      <c r="P175" s="164">
        <v>0</v>
      </c>
      <c r="Q175" s="164">
        <v>5</v>
      </c>
      <c r="R175" s="164">
        <v>452</v>
      </c>
      <c r="S175" s="164">
        <v>0</v>
      </c>
      <c r="T175" s="164">
        <v>0</v>
      </c>
      <c r="U175" s="164">
        <v>1</v>
      </c>
      <c r="V175" s="164">
        <v>456</v>
      </c>
      <c r="W175" s="164">
        <v>0</v>
      </c>
      <c r="X175" s="164">
        <v>0</v>
      </c>
      <c r="Y175" s="164"/>
      <c r="Z175" s="164" t="s">
        <v>1029</v>
      </c>
      <c r="AA175" s="164" t="s">
        <v>259</v>
      </c>
      <c r="AB175" s="164" t="s">
        <v>429</v>
      </c>
      <c r="AC175" s="164">
        <v>0</v>
      </c>
    </row>
    <row r="176" spans="2:29" ht="90" x14ac:dyDescent="0.25">
      <c r="B176" s="156" t="s">
        <v>204</v>
      </c>
      <c r="C176" s="164">
        <v>167</v>
      </c>
      <c r="D176" s="164" t="s">
        <v>1030</v>
      </c>
      <c r="E176" s="164" t="s">
        <v>232</v>
      </c>
      <c r="F176" s="164" t="s">
        <v>1031</v>
      </c>
      <c r="G176" s="164" t="s">
        <v>213</v>
      </c>
      <c r="H176" s="164" t="s">
        <v>1032</v>
      </c>
      <c r="I176" s="164" t="s">
        <v>1033</v>
      </c>
      <c r="J176" s="164" t="s">
        <v>225</v>
      </c>
      <c r="K176" s="164">
        <v>1</v>
      </c>
      <c r="L176" s="164" t="s">
        <v>1034</v>
      </c>
      <c r="M176" s="164">
        <v>0</v>
      </c>
      <c r="N176" s="164">
        <v>0</v>
      </c>
      <c r="O176" s="164">
        <v>17</v>
      </c>
      <c r="P176" s="164">
        <v>0</v>
      </c>
      <c r="Q176" s="164">
        <v>13</v>
      </c>
      <c r="R176" s="164">
        <v>4</v>
      </c>
      <c r="S176" s="164">
        <v>0</v>
      </c>
      <c r="T176" s="164">
        <v>0</v>
      </c>
      <c r="U176" s="164">
        <v>1</v>
      </c>
      <c r="V176" s="164">
        <v>16</v>
      </c>
      <c r="W176" s="164">
        <v>0</v>
      </c>
      <c r="X176" s="164">
        <v>0</v>
      </c>
      <c r="Y176" s="164"/>
      <c r="Z176" s="164" t="s">
        <v>1035</v>
      </c>
      <c r="AA176" s="164" t="s">
        <v>229</v>
      </c>
      <c r="AB176" s="164" t="s">
        <v>350</v>
      </c>
      <c r="AC176" s="164">
        <v>0</v>
      </c>
    </row>
    <row r="177" spans="2:29" ht="300" x14ac:dyDescent="0.25">
      <c r="B177" s="156" t="s">
        <v>204</v>
      </c>
      <c r="C177" s="164">
        <v>168</v>
      </c>
      <c r="D177" s="164" t="s">
        <v>948</v>
      </c>
      <c r="E177" s="164" t="s">
        <v>241</v>
      </c>
      <c r="F177" s="164" t="s">
        <v>1036</v>
      </c>
      <c r="G177" s="164" t="s">
        <v>213</v>
      </c>
      <c r="H177" s="164" t="s">
        <v>1037</v>
      </c>
      <c r="I177" s="164" t="s">
        <v>1038</v>
      </c>
      <c r="J177" s="164" t="s">
        <v>216</v>
      </c>
      <c r="K177" s="164">
        <v>0.21667</v>
      </c>
      <c r="L177" s="164" t="s">
        <v>1039</v>
      </c>
      <c r="M177" s="164">
        <v>0</v>
      </c>
      <c r="N177" s="164" t="s">
        <v>1040</v>
      </c>
      <c r="O177" s="164">
        <v>13</v>
      </c>
      <c r="P177" s="164">
        <v>0</v>
      </c>
      <c r="Q177" s="164">
        <v>3</v>
      </c>
      <c r="R177" s="164">
        <v>10</v>
      </c>
      <c r="S177" s="164">
        <v>0</v>
      </c>
      <c r="T177" s="164">
        <v>0</v>
      </c>
      <c r="U177" s="164">
        <v>0</v>
      </c>
      <c r="V177" s="164">
        <v>13</v>
      </c>
      <c r="W177" s="164">
        <v>0</v>
      </c>
      <c r="X177" s="164">
        <v>0</v>
      </c>
      <c r="Y177" s="164"/>
      <c r="Z177" s="164" t="s">
        <v>1041</v>
      </c>
      <c r="AA177" s="164" t="s">
        <v>381</v>
      </c>
      <c r="AB177" s="164" t="s">
        <v>319</v>
      </c>
      <c r="AC177" s="164">
        <v>1</v>
      </c>
    </row>
    <row r="178" spans="2:29" ht="135" x14ac:dyDescent="0.25">
      <c r="B178" s="156" t="s">
        <v>204</v>
      </c>
      <c r="C178" s="164">
        <v>169</v>
      </c>
      <c r="D178" s="164" t="s">
        <v>957</v>
      </c>
      <c r="E178" s="164" t="s">
        <v>241</v>
      </c>
      <c r="F178" s="164" t="s">
        <v>1042</v>
      </c>
      <c r="G178" s="164" t="s">
        <v>213</v>
      </c>
      <c r="H178" s="164" t="s">
        <v>1043</v>
      </c>
      <c r="I178" s="164" t="s">
        <v>1044</v>
      </c>
      <c r="J178" s="164" t="s">
        <v>216</v>
      </c>
      <c r="K178" s="164">
        <v>0.93332999999999999</v>
      </c>
      <c r="L178" s="164" t="s">
        <v>1045</v>
      </c>
      <c r="M178" s="164" t="s">
        <v>1046</v>
      </c>
      <c r="N178" s="164">
        <v>0</v>
      </c>
      <c r="O178" s="164">
        <v>103</v>
      </c>
      <c r="P178" s="164">
        <v>0</v>
      </c>
      <c r="Q178" s="164">
        <v>2</v>
      </c>
      <c r="R178" s="164">
        <v>101</v>
      </c>
      <c r="S178" s="164">
        <v>0</v>
      </c>
      <c r="T178" s="164">
        <v>0</v>
      </c>
      <c r="U178" s="164">
        <v>6</v>
      </c>
      <c r="V178" s="164">
        <v>97</v>
      </c>
      <c r="W178" s="164">
        <v>0</v>
      </c>
      <c r="X178" s="164">
        <v>0</v>
      </c>
      <c r="Y178" s="164"/>
      <c r="Z178" s="164" t="s">
        <v>1047</v>
      </c>
      <c r="AA178" s="164" t="s">
        <v>220</v>
      </c>
      <c r="AB178" s="164" t="s">
        <v>1048</v>
      </c>
      <c r="AC178" s="164">
        <v>1</v>
      </c>
    </row>
    <row r="179" spans="2:29" ht="90" x14ac:dyDescent="0.25">
      <c r="B179" s="156" t="s">
        <v>204</v>
      </c>
      <c r="C179" s="164">
        <v>170</v>
      </c>
      <c r="D179" s="164" t="s">
        <v>948</v>
      </c>
      <c r="E179" s="164" t="s">
        <v>241</v>
      </c>
      <c r="F179" s="164" t="s">
        <v>1049</v>
      </c>
      <c r="G179" s="164" t="s">
        <v>213</v>
      </c>
      <c r="H179" s="164" t="s">
        <v>1050</v>
      </c>
      <c r="I179" s="164" t="s">
        <v>1051</v>
      </c>
      <c r="J179" s="164" t="s">
        <v>225</v>
      </c>
      <c r="K179" s="164">
        <v>14.55</v>
      </c>
      <c r="L179" s="164" t="s">
        <v>241</v>
      </c>
      <c r="M179" s="164">
        <v>0</v>
      </c>
      <c r="N179" s="164" t="s">
        <v>1052</v>
      </c>
      <c r="O179" s="164">
        <v>1</v>
      </c>
      <c r="P179" s="164">
        <v>0</v>
      </c>
      <c r="Q179" s="164">
        <v>0</v>
      </c>
      <c r="R179" s="164">
        <v>1</v>
      </c>
      <c r="S179" s="164">
        <v>0</v>
      </c>
      <c r="T179" s="164">
        <v>0</v>
      </c>
      <c r="U179" s="164">
        <v>0</v>
      </c>
      <c r="V179" s="164">
        <v>1</v>
      </c>
      <c r="W179" s="164">
        <v>0</v>
      </c>
      <c r="X179" s="164">
        <v>0</v>
      </c>
      <c r="Y179" s="164"/>
      <c r="Z179" s="164" t="s">
        <v>1053</v>
      </c>
      <c r="AA179" s="164" t="s">
        <v>381</v>
      </c>
      <c r="AB179" s="164" t="s">
        <v>319</v>
      </c>
      <c r="AC179" s="164">
        <v>0</v>
      </c>
    </row>
    <row r="180" spans="2:29" ht="225" x14ac:dyDescent="0.25">
      <c r="B180" s="156" t="s">
        <v>204</v>
      </c>
      <c r="C180" s="164">
        <v>171</v>
      </c>
      <c r="D180" s="164" t="s">
        <v>957</v>
      </c>
      <c r="E180" s="164" t="s">
        <v>241</v>
      </c>
      <c r="F180" s="164" t="s">
        <v>1054</v>
      </c>
      <c r="G180" s="164" t="s">
        <v>213</v>
      </c>
      <c r="H180" s="164" t="s">
        <v>1055</v>
      </c>
      <c r="I180" s="164" t="s">
        <v>1056</v>
      </c>
      <c r="J180" s="164" t="s">
        <v>216</v>
      </c>
      <c r="K180" s="164">
        <v>3.2829999999999999</v>
      </c>
      <c r="L180" s="164" t="s">
        <v>1057</v>
      </c>
      <c r="M180" s="164" t="s">
        <v>1058</v>
      </c>
      <c r="N180" s="164">
        <v>0</v>
      </c>
      <c r="O180" s="164">
        <v>168</v>
      </c>
      <c r="P180" s="164">
        <v>0</v>
      </c>
      <c r="Q180" s="164">
        <v>5</v>
      </c>
      <c r="R180" s="164">
        <v>163</v>
      </c>
      <c r="S180" s="164">
        <v>0</v>
      </c>
      <c r="T180" s="164">
        <v>0</v>
      </c>
      <c r="U180" s="164">
        <v>0</v>
      </c>
      <c r="V180" s="164">
        <v>168</v>
      </c>
      <c r="W180" s="164">
        <v>0</v>
      </c>
      <c r="X180" s="164">
        <v>0</v>
      </c>
      <c r="Y180" s="164"/>
      <c r="Z180" s="164" t="s">
        <v>1059</v>
      </c>
      <c r="AA180" s="164" t="s">
        <v>220</v>
      </c>
      <c r="AB180" s="164" t="s">
        <v>230</v>
      </c>
      <c r="AC180" s="164">
        <v>1</v>
      </c>
    </row>
    <row r="181" spans="2:29" ht="90" x14ac:dyDescent="0.25">
      <c r="B181" s="156" t="s">
        <v>204</v>
      </c>
      <c r="C181" s="164">
        <v>172</v>
      </c>
      <c r="D181" s="164" t="s">
        <v>1030</v>
      </c>
      <c r="E181" s="164" t="s">
        <v>232</v>
      </c>
      <c r="F181" s="164" t="s">
        <v>1060</v>
      </c>
      <c r="G181" s="164" t="s">
        <v>307</v>
      </c>
      <c r="H181" s="164" t="s">
        <v>1061</v>
      </c>
      <c r="I181" s="164" t="s">
        <v>1062</v>
      </c>
      <c r="J181" s="164" t="s">
        <v>225</v>
      </c>
      <c r="K181" s="164">
        <v>0.75</v>
      </c>
      <c r="L181" s="164" t="s">
        <v>1063</v>
      </c>
      <c r="M181" s="164" t="s">
        <v>1064</v>
      </c>
      <c r="N181" s="164">
        <v>0</v>
      </c>
      <c r="O181" s="164">
        <v>20</v>
      </c>
      <c r="P181" s="164">
        <v>3</v>
      </c>
      <c r="Q181" s="164">
        <v>9</v>
      </c>
      <c r="R181" s="164">
        <v>8</v>
      </c>
      <c r="S181" s="164">
        <v>0</v>
      </c>
      <c r="T181" s="164">
        <v>0</v>
      </c>
      <c r="U181" s="164">
        <v>7</v>
      </c>
      <c r="V181" s="164">
        <v>13</v>
      </c>
      <c r="W181" s="164">
        <v>0</v>
      </c>
      <c r="X181" s="164">
        <v>0</v>
      </c>
      <c r="Y181" s="164"/>
      <c r="Z181" s="164" t="s">
        <v>1065</v>
      </c>
      <c r="AA181" s="164" t="s">
        <v>339</v>
      </c>
      <c r="AB181" s="164" t="s">
        <v>260</v>
      </c>
      <c r="AC181" s="164">
        <v>0</v>
      </c>
    </row>
    <row r="182" spans="2:29" ht="300" x14ac:dyDescent="0.25">
      <c r="B182" s="156" t="s">
        <v>204</v>
      </c>
      <c r="C182" s="164">
        <v>173</v>
      </c>
      <c r="D182" s="164" t="s">
        <v>953</v>
      </c>
      <c r="E182" s="164" t="s">
        <v>232</v>
      </c>
      <c r="F182" s="164" t="s">
        <v>1066</v>
      </c>
      <c r="G182" s="164" t="s">
        <v>213</v>
      </c>
      <c r="H182" s="164" t="s">
        <v>1067</v>
      </c>
      <c r="I182" s="164" t="s">
        <v>1067</v>
      </c>
      <c r="J182" s="164" t="s">
        <v>225</v>
      </c>
      <c r="K182" s="164">
        <v>0</v>
      </c>
      <c r="L182" s="164" t="s">
        <v>249</v>
      </c>
      <c r="M182" s="164">
        <v>0</v>
      </c>
      <c r="N182" s="164">
        <v>0</v>
      </c>
      <c r="O182" s="164">
        <v>1</v>
      </c>
      <c r="P182" s="164">
        <v>0</v>
      </c>
      <c r="Q182" s="164">
        <v>0</v>
      </c>
      <c r="R182" s="164">
        <v>0</v>
      </c>
      <c r="S182" s="164">
        <v>0</v>
      </c>
      <c r="T182" s="164">
        <v>0</v>
      </c>
      <c r="U182" s="164">
        <v>0</v>
      </c>
      <c r="V182" s="164">
        <v>0</v>
      </c>
      <c r="W182" s="164">
        <v>1</v>
      </c>
      <c r="X182" s="164">
        <v>0</v>
      </c>
      <c r="Y182" s="164" t="s">
        <v>1068</v>
      </c>
      <c r="Z182" s="164" t="s">
        <v>1069</v>
      </c>
      <c r="AA182" s="164" t="s">
        <v>339</v>
      </c>
      <c r="AB182" s="164" t="s">
        <v>230</v>
      </c>
      <c r="AC182" s="164">
        <v>0</v>
      </c>
    </row>
    <row r="183" spans="2:29" ht="300" x14ac:dyDescent="0.25">
      <c r="B183" s="156" t="s">
        <v>204</v>
      </c>
      <c r="C183" s="164">
        <v>174</v>
      </c>
      <c r="D183" s="164" t="s">
        <v>953</v>
      </c>
      <c r="E183" s="164" t="s">
        <v>232</v>
      </c>
      <c r="F183" s="164" t="s">
        <v>1070</v>
      </c>
      <c r="G183" s="164" t="s">
        <v>213</v>
      </c>
      <c r="H183" s="164" t="s">
        <v>1067</v>
      </c>
      <c r="I183" s="164" t="s">
        <v>1071</v>
      </c>
      <c r="J183" s="164" t="s">
        <v>225</v>
      </c>
      <c r="K183" s="164">
        <v>0.5</v>
      </c>
      <c r="L183" s="164" t="s">
        <v>249</v>
      </c>
      <c r="M183" s="164">
        <v>0</v>
      </c>
      <c r="N183" s="164">
        <v>0</v>
      </c>
      <c r="O183" s="164">
        <v>1</v>
      </c>
      <c r="P183" s="164">
        <v>0</v>
      </c>
      <c r="Q183" s="164">
        <v>0</v>
      </c>
      <c r="R183" s="164">
        <v>0</v>
      </c>
      <c r="S183" s="164">
        <v>0</v>
      </c>
      <c r="T183" s="164">
        <v>0</v>
      </c>
      <c r="U183" s="164">
        <v>0</v>
      </c>
      <c r="V183" s="164">
        <v>0</v>
      </c>
      <c r="W183" s="164">
        <v>1</v>
      </c>
      <c r="X183" s="164">
        <v>0</v>
      </c>
      <c r="Y183" s="164" t="s">
        <v>1068</v>
      </c>
      <c r="Z183" s="164" t="s">
        <v>1069</v>
      </c>
      <c r="AA183" s="164" t="s">
        <v>339</v>
      </c>
      <c r="AB183" s="164" t="s">
        <v>230</v>
      </c>
      <c r="AC183" s="164">
        <v>0</v>
      </c>
    </row>
    <row r="184" spans="2:29" ht="90" x14ac:dyDescent="0.25">
      <c r="B184" s="156" t="s">
        <v>204</v>
      </c>
      <c r="C184" s="164">
        <v>175</v>
      </c>
      <c r="D184" s="164" t="s">
        <v>1030</v>
      </c>
      <c r="E184" s="164" t="s">
        <v>232</v>
      </c>
      <c r="F184" s="164" t="s">
        <v>1072</v>
      </c>
      <c r="G184" s="164" t="s">
        <v>213</v>
      </c>
      <c r="H184" s="164" t="s">
        <v>1073</v>
      </c>
      <c r="I184" s="164" t="s">
        <v>1074</v>
      </c>
      <c r="J184" s="164" t="s">
        <v>225</v>
      </c>
      <c r="K184" s="164">
        <v>0.25</v>
      </c>
      <c r="L184" s="164" t="s">
        <v>1075</v>
      </c>
      <c r="M184" s="164">
        <v>0</v>
      </c>
      <c r="N184" s="164">
        <v>0</v>
      </c>
      <c r="O184" s="164">
        <v>41</v>
      </c>
      <c r="P184" s="164">
        <v>1</v>
      </c>
      <c r="Q184" s="164">
        <v>35</v>
      </c>
      <c r="R184" s="164">
        <v>5</v>
      </c>
      <c r="S184" s="164">
        <v>0</v>
      </c>
      <c r="T184" s="164">
        <v>0</v>
      </c>
      <c r="U184" s="164">
        <v>0</v>
      </c>
      <c r="V184" s="164">
        <v>41</v>
      </c>
      <c r="W184" s="164">
        <v>0</v>
      </c>
      <c r="X184" s="164">
        <v>0</v>
      </c>
      <c r="Y184" s="164"/>
      <c r="Z184" s="164" t="s">
        <v>1076</v>
      </c>
      <c r="AA184" s="164" t="s">
        <v>259</v>
      </c>
      <c r="AB184" s="164" t="s">
        <v>429</v>
      </c>
      <c r="AC184" s="164">
        <v>0</v>
      </c>
    </row>
    <row r="185" spans="2:29" ht="409.5" x14ac:dyDescent="0.25">
      <c r="B185" s="156" t="s">
        <v>204</v>
      </c>
      <c r="C185" s="164">
        <v>176</v>
      </c>
      <c r="D185" s="164" t="s">
        <v>957</v>
      </c>
      <c r="E185" s="164" t="s">
        <v>241</v>
      </c>
      <c r="F185" s="164" t="s">
        <v>1077</v>
      </c>
      <c r="G185" s="164" t="s">
        <v>213</v>
      </c>
      <c r="H185" s="164" t="s">
        <v>1078</v>
      </c>
      <c r="I185" s="164" t="s">
        <v>1079</v>
      </c>
      <c r="J185" s="164" t="s">
        <v>216</v>
      </c>
      <c r="K185" s="164">
        <v>7.2329999999999997</v>
      </c>
      <c r="L185" s="164" t="s">
        <v>1080</v>
      </c>
      <c r="M185" s="164">
        <v>0</v>
      </c>
      <c r="N185" s="164">
        <v>0</v>
      </c>
      <c r="O185" s="164">
        <v>607</v>
      </c>
      <c r="P185" s="164">
        <v>0</v>
      </c>
      <c r="Q185" s="164">
        <v>1</v>
      </c>
      <c r="R185" s="164">
        <v>606</v>
      </c>
      <c r="S185" s="164">
        <v>0</v>
      </c>
      <c r="T185" s="164">
        <v>0</v>
      </c>
      <c r="U185" s="164">
        <v>0</v>
      </c>
      <c r="V185" s="164">
        <v>607</v>
      </c>
      <c r="W185" s="164">
        <v>0</v>
      </c>
      <c r="X185" s="164">
        <v>0</v>
      </c>
      <c r="Y185" s="164"/>
      <c r="Z185" s="164" t="s">
        <v>1081</v>
      </c>
      <c r="AA185" s="164" t="s">
        <v>1082</v>
      </c>
      <c r="AB185" s="164" t="s">
        <v>230</v>
      </c>
      <c r="AC185" s="164">
        <v>0</v>
      </c>
    </row>
    <row r="186" spans="2:29" ht="75" x14ac:dyDescent="0.25">
      <c r="B186" s="156" t="s">
        <v>204</v>
      </c>
      <c r="C186" s="164">
        <v>177</v>
      </c>
      <c r="D186" s="164" t="s">
        <v>953</v>
      </c>
      <c r="E186" s="164" t="s">
        <v>241</v>
      </c>
      <c r="F186" s="164" t="s">
        <v>1083</v>
      </c>
      <c r="G186" s="164" t="s">
        <v>213</v>
      </c>
      <c r="H186" s="164" t="s">
        <v>1084</v>
      </c>
      <c r="I186" s="164" t="s">
        <v>1085</v>
      </c>
      <c r="J186" s="164" t="s">
        <v>225</v>
      </c>
      <c r="K186" s="164">
        <v>0.88</v>
      </c>
      <c r="L186" s="164" t="s">
        <v>249</v>
      </c>
      <c r="M186" s="164">
        <v>0</v>
      </c>
      <c r="N186" s="164">
        <v>0</v>
      </c>
      <c r="O186" s="164">
        <v>300</v>
      </c>
      <c r="P186" s="164">
        <v>0</v>
      </c>
      <c r="Q186" s="164">
        <v>0</v>
      </c>
      <c r="R186" s="164">
        <v>300</v>
      </c>
      <c r="S186" s="164">
        <v>0</v>
      </c>
      <c r="T186" s="164">
        <v>0</v>
      </c>
      <c r="U186" s="164">
        <v>300</v>
      </c>
      <c r="V186" s="164">
        <v>0</v>
      </c>
      <c r="W186" s="164">
        <v>0</v>
      </c>
      <c r="X186" s="164">
        <v>0</v>
      </c>
      <c r="Y186" s="164"/>
      <c r="Z186" s="164" t="s">
        <v>1076</v>
      </c>
      <c r="AA186" s="164" t="s">
        <v>332</v>
      </c>
      <c r="AB186" s="164" t="s">
        <v>429</v>
      </c>
      <c r="AC186" s="164">
        <v>0</v>
      </c>
    </row>
    <row r="187" spans="2:29" ht="90" x14ac:dyDescent="0.25">
      <c r="B187" s="156" t="s">
        <v>204</v>
      </c>
      <c r="C187" s="164">
        <v>178</v>
      </c>
      <c r="D187" s="164" t="s">
        <v>953</v>
      </c>
      <c r="E187" s="164" t="s">
        <v>241</v>
      </c>
      <c r="F187" s="164" t="s">
        <v>1086</v>
      </c>
      <c r="G187" s="164" t="s">
        <v>213</v>
      </c>
      <c r="H187" s="164" t="s">
        <v>1084</v>
      </c>
      <c r="I187" s="164" t="s">
        <v>1087</v>
      </c>
      <c r="J187" s="164" t="s">
        <v>225</v>
      </c>
      <c r="K187" s="164">
        <v>1.18</v>
      </c>
      <c r="L187" s="164" t="s">
        <v>249</v>
      </c>
      <c r="M187" s="164">
        <v>0</v>
      </c>
      <c r="N187" s="164">
        <v>0</v>
      </c>
      <c r="O187" s="164">
        <v>31</v>
      </c>
      <c r="P187" s="164">
        <v>0</v>
      </c>
      <c r="Q187" s="164">
        <v>0</v>
      </c>
      <c r="R187" s="164">
        <v>30</v>
      </c>
      <c r="S187" s="164">
        <v>0</v>
      </c>
      <c r="T187" s="164">
        <v>0</v>
      </c>
      <c r="U187" s="164">
        <v>30</v>
      </c>
      <c r="V187" s="164">
        <v>0</v>
      </c>
      <c r="W187" s="164">
        <v>1</v>
      </c>
      <c r="X187" s="164">
        <v>0</v>
      </c>
      <c r="Y187" s="164" t="s">
        <v>604</v>
      </c>
      <c r="Z187" s="164" t="s">
        <v>1069</v>
      </c>
      <c r="AA187" s="164" t="s">
        <v>339</v>
      </c>
      <c r="AB187" s="164" t="s">
        <v>230</v>
      </c>
      <c r="AC187" s="164">
        <v>0</v>
      </c>
    </row>
    <row r="188" spans="2:29" ht="405" x14ac:dyDescent="0.25">
      <c r="B188" s="156" t="s">
        <v>204</v>
      </c>
      <c r="C188" s="164">
        <v>179</v>
      </c>
      <c r="D188" s="164" t="s">
        <v>957</v>
      </c>
      <c r="E188" s="164" t="s">
        <v>241</v>
      </c>
      <c r="F188" s="164" t="s">
        <v>1088</v>
      </c>
      <c r="G188" s="164" t="s">
        <v>213</v>
      </c>
      <c r="H188" s="164" t="s">
        <v>1089</v>
      </c>
      <c r="I188" s="164" t="s">
        <v>1090</v>
      </c>
      <c r="J188" s="164" t="s">
        <v>225</v>
      </c>
      <c r="K188" s="164">
        <v>0.55000000000000004</v>
      </c>
      <c r="L188" s="164" t="s">
        <v>497</v>
      </c>
      <c r="M188" s="164">
        <v>0</v>
      </c>
      <c r="N188" s="164">
        <v>0</v>
      </c>
      <c r="O188" s="164">
        <v>210</v>
      </c>
      <c r="P188" s="164">
        <v>0</v>
      </c>
      <c r="Q188" s="164">
        <v>1</v>
      </c>
      <c r="R188" s="164">
        <v>209</v>
      </c>
      <c r="S188" s="164">
        <v>0</v>
      </c>
      <c r="T188" s="164">
        <v>0</v>
      </c>
      <c r="U188" s="164">
        <v>18</v>
      </c>
      <c r="V188" s="164">
        <v>192</v>
      </c>
      <c r="W188" s="164">
        <v>0</v>
      </c>
      <c r="X188" s="164">
        <v>0</v>
      </c>
      <c r="Y188" s="164"/>
      <c r="Z188" s="164" t="s">
        <v>1091</v>
      </c>
      <c r="AA188" s="164" t="s">
        <v>259</v>
      </c>
      <c r="AB188" s="164" t="s">
        <v>1092</v>
      </c>
      <c r="AC188" s="164">
        <v>0</v>
      </c>
    </row>
    <row r="189" spans="2:29" ht="105" x14ac:dyDescent="0.25">
      <c r="B189" s="156" t="s">
        <v>204</v>
      </c>
      <c r="C189" s="164">
        <v>180</v>
      </c>
      <c r="D189" s="164" t="s">
        <v>963</v>
      </c>
      <c r="E189" s="164" t="s">
        <v>241</v>
      </c>
      <c r="F189" s="164" t="s">
        <v>1093</v>
      </c>
      <c r="G189" s="164" t="s">
        <v>270</v>
      </c>
      <c r="H189" s="164" t="s">
        <v>1094</v>
      </c>
      <c r="I189" s="164" t="s">
        <v>1095</v>
      </c>
      <c r="J189" s="164" t="s">
        <v>216</v>
      </c>
      <c r="K189" s="164">
        <v>14.183</v>
      </c>
      <c r="L189" s="164" t="s">
        <v>249</v>
      </c>
      <c r="M189" s="164">
        <v>0</v>
      </c>
      <c r="N189" s="164">
        <v>0</v>
      </c>
      <c r="O189" s="164">
        <v>181</v>
      </c>
      <c r="P189" s="164">
        <v>0</v>
      </c>
      <c r="Q189" s="164">
        <v>0</v>
      </c>
      <c r="R189" s="164">
        <v>181</v>
      </c>
      <c r="S189" s="164">
        <v>0</v>
      </c>
      <c r="T189" s="164">
        <v>0</v>
      </c>
      <c r="U189" s="164">
        <v>0</v>
      </c>
      <c r="V189" s="164">
        <v>181</v>
      </c>
      <c r="W189" s="164">
        <v>0</v>
      </c>
      <c r="X189" s="164">
        <v>1767</v>
      </c>
      <c r="Y189" s="164"/>
      <c r="Z189" s="164" t="s">
        <v>1096</v>
      </c>
      <c r="AA189" s="164" t="s">
        <v>312</v>
      </c>
      <c r="AB189" s="164" t="s">
        <v>350</v>
      </c>
      <c r="AC189" s="164">
        <v>0</v>
      </c>
    </row>
    <row r="190" spans="2:29" ht="75" x14ac:dyDescent="0.25">
      <c r="B190" s="156" t="s">
        <v>204</v>
      </c>
      <c r="C190" s="164">
        <v>181</v>
      </c>
      <c r="D190" s="164" t="s">
        <v>953</v>
      </c>
      <c r="E190" s="164" t="s">
        <v>241</v>
      </c>
      <c r="F190" s="164" t="s">
        <v>1083</v>
      </c>
      <c r="G190" s="164" t="s">
        <v>213</v>
      </c>
      <c r="H190" s="164" t="s">
        <v>1097</v>
      </c>
      <c r="I190" s="164" t="s">
        <v>1097</v>
      </c>
      <c r="J190" s="164" t="s">
        <v>225</v>
      </c>
      <c r="K190" s="164">
        <v>0</v>
      </c>
      <c r="L190" s="164" t="s">
        <v>249</v>
      </c>
      <c r="M190" s="164">
        <v>0</v>
      </c>
      <c r="N190" s="164">
        <v>0</v>
      </c>
      <c r="O190" s="164">
        <v>0</v>
      </c>
      <c r="P190" s="164">
        <v>0</v>
      </c>
      <c r="Q190" s="164">
        <v>0</v>
      </c>
      <c r="R190" s="164">
        <v>0</v>
      </c>
      <c r="S190" s="164">
        <v>0</v>
      </c>
      <c r="T190" s="164">
        <v>0</v>
      </c>
      <c r="U190" s="164">
        <v>0</v>
      </c>
      <c r="V190" s="164">
        <v>0</v>
      </c>
      <c r="W190" s="164">
        <v>0</v>
      </c>
      <c r="X190" s="164">
        <v>0</v>
      </c>
      <c r="Y190" s="164"/>
      <c r="Z190" s="164" t="s">
        <v>1076</v>
      </c>
      <c r="AA190" s="164" t="s">
        <v>229</v>
      </c>
      <c r="AB190" s="164" t="s">
        <v>350</v>
      </c>
      <c r="AC190" s="164">
        <v>0</v>
      </c>
    </row>
    <row r="191" spans="2:29" ht="75" x14ac:dyDescent="0.25">
      <c r="B191" s="156" t="s">
        <v>204</v>
      </c>
      <c r="C191" s="164">
        <v>182</v>
      </c>
      <c r="D191" s="164" t="s">
        <v>953</v>
      </c>
      <c r="E191" s="164" t="s">
        <v>232</v>
      </c>
      <c r="F191" s="164" t="s">
        <v>1098</v>
      </c>
      <c r="G191" s="164" t="s">
        <v>213</v>
      </c>
      <c r="H191" s="164" t="s">
        <v>1099</v>
      </c>
      <c r="I191" s="164" t="s">
        <v>1099</v>
      </c>
      <c r="J191" s="164" t="s">
        <v>225</v>
      </c>
      <c r="K191" s="164">
        <v>0</v>
      </c>
      <c r="L191" s="164" t="s">
        <v>249</v>
      </c>
      <c r="M191" s="164">
        <v>0</v>
      </c>
      <c r="N191" s="164">
        <v>0</v>
      </c>
      <c r="O191" s="164">
        <v>0</v>
      </c>
      <c r="P191" s="164">
        <v>0</v>
      </c>
      <c r="Q191" s="164">
        <v>0</v>
      </c>
      <c r="R191" s="164">
        <v>0</v>
      </c>
      <c r="S191" s="164">
        <v>0</v>
      </c>
      <c r="T191" s="164">
        <v>0</v>
      </c>
      <c r="U191" s="164">
        <v>0</v>
      </c>
      <c r="V191" s="164">
        <v>0</v>
      </c>
      <c r="W191" s="164">
        <v>0</v>
      </c>
      <c r="X191" s="164">
        <v>0</v>
      </c>
      <c r="Y191" s="164"/>
      <c r="Z191" s="164" t="s">
        <v>1076</v>
      </c>
      <c r="AA191" s="164" t="s">
        <v>229</v>
      </c>
      <c r="AB191" s="164" t="s">
        <v>350</v>
      </c>
      <c r="AC191" s="164">
        <v>0</v>
      </c>
    </row>
    <row r="192" spans="2:29" ht="75" x14ac:dyDescent="0.25">
      <c r="B192" s="156" t="s">
        <v>204</v>
      </c>
      <c r="C192" s="164">
        <v>183</v>
      </c>
      <c r="D192" s="164" t="s">
        <v>927</v>
      </c>
      <c r="E192" s="164" t="s">
        <v>241</v>
      </c>
      <c r="F192" s="164" t="s">
        <v>1100</v>
      </c>
      <c r="G192" s="164" t="s">
        <v>213</v>
      </c>
      <c r="H192" s="164" t="s">
        <v>1101</v>
      </c>
      <c r="I192" s="164" t="s">
        <v>1102</v>
      </c>
      <c r="J192" s="164" t="s">
        <v>225</v>
      </c>
      <c r="K192" s="164" t="s">
        <v>1103</v>
      </c>
      <c r="L192" s="164" t="s">
        <v>1104</v>
      </c>
      <c r="M192" s="164">
        <v>0</v>
      </c>
      <c r="N192" s="164" t="s">
        <v>1104</v>
      </c>
      <c r="O192" s="164">
        <v>1</v>
      </c>
      <c r="P192" s="164">
        <v>0</v>
      </c>
      <c r="Q192" s="164">
        <v>0</v>
      </c>
      <c r="R192" s="164">
        <v>1</v>
      </c>
      <c r="S192" s="164">
        <v>0</v>
      </c>
      <c r="T192" s="164">
        <v>0</v>
      </c>
      <c r="U192" s="164">
        <v>0</v>
      </c>
      <c r="V192" s="164">
        <v>1</v>
      </c>
      <c r="W192" s="164">
        <v>0</v>
      </c>
      <c r="X192" s="164">
        <v>0</v>
      </c>
      <c r="Y192" s="164"/>
      <c r="Z192" s="164" t="s">
        <v>1105</v>
      </c>
      <c r="AA192" s="164" t="s">
        <v>229</v>
      </c>
      <c r="AB192" s="164" t="s">
        <v>350</v>
      </c>
      <c r="AC192" s="164">
        <v>0</v>
      </c>
    </row>
    <row r="193" spans="2:29" ht="300" x14ac:dyDescent="0.25">
      <c r="B193" s="156" t="s">
        <v>204</v>
      </c>
      <c r="C193" s="164">
        <v>184</v>
      </c>
      <c r="D193" s="164" t="s">
        <v>948</v>
      </c>
      <c r="E193" s="164" t="s">
        <v>241</v>
      </c>
      <c r="F193" s="164" t="s">
        <v>1106</v>
      </c>
      <c r="G193" s="164" t="s">
        <v>213</v>
      </c>
      <c r="H193" s="164" t="s">
        <v>1107</v>
      </c>
      <c r="I193" s="164" t="s">
        <v>1108</v>
      </c>
      <c r="J193" s="164" t="s">
        <v>216</v>
      </c>
      <c r="K193" s="164">
        <v>0.66669999999999996</v>
      </c>
      <c r="L193" s="164" t="s">
        <v>1039</v>
      </c>
      <c r="M193" s="164" t="s">
        <v>1109</v>
      </c>
      <c r="N193" s="164">
        <v>0</v>
      </c>
      <c r="O193" s="164">
        <v>13</v>
      </c>
      <c r="P193" s="164">
        <v>0</v>
      </c>
      <c r="Q193" s="164">
        <v>3</v>
      </c>
      <c r="R193" s="164">
        <v>10</v>
      </c>
      <c r="S193" s="164">
        <v>0</v>
      </c>
      <c r="T193" s="164">
        <v>0</v>
      </c>
      <c r="U193" s="164">
        <v>0</v>
      </c>
      <c r="V193" s="164">
        <v>13</v>
      </c>
      <c r="W193" s="164">
        <v>0</v>
      </c>
      <c r="X193" s="164">
        <v>0</v>
      </c>
      <c r="Y193" s="164"/>
      <c r="Z193" s="164" t="s">
        <v>1110</v>
      </c>
      <c r="AA193" s="164" t="s">
        <v>493</v>
      </c>
      <c r="AB193" s="164" t="s">
        <v>319</v>
      </c>
      <c r="AC193" s="164">
        <v>0</v>
      </c>
    </row>
    <row r="194" spans="2:29" ht="75" x14ac:dyDescent="0.25">
      <c r="B194" s="156" t="s">
        <v>204</v>
      </c>
      <c r="C194" s="164">
        <v>185</v>
      </c>
      <c r="D194" s="164" t="s">
        <v>957</v>
      </c>
      <c r="E194" s="164" t="s">
        <v>241</v>
      </c>
      <c r="F194" s="164" t="s">
        <v>1111</v>
      </c>
      <c r="G194" s="164" t="s">
        <v>213</v>
      </c>
      <c r="H194" s="164" t="s">
        <v>1112</v>
      </c>
      <c r="I194" s="164" t="s">
        <v>1113</v>
      </c>
      <c r="J194" s="164" t="s">
        <v>225</v>
      </c>
      <c r="K194" s="164">
        <v>1.2829999999999999</v>
      </c>
      <c r="L194" s="164" t="s">
        <v>491</v>
      </c>
      <c r="M194" s="164">
        <v>0</v>
      </c>
      <c r="N194" s="164" t="s">
        <v>492</v>
      </c>
      <c r="O194" s="164">
        <v>1</v>
      </c>
      <c r="P194" s="164">
        <v>1</v>
      </c>
      <c r="Q194" s="164">
        <v>0</v>
      </c>
      <c r="R194" s="164">
        <v>0</v>
      </c>
      <c r="S194" s="164">
        <v>0</v>
      </c>
      <c r="T194" s="164">
        <v>0</v>
      </c>
      <c r="U194" s="164">
        <v>0</v>
      </c>
      <c r="V194" s="164">
        <v>1</v>
      </c>
      <c r="W194" s="164">
        <v>0</v>
      </c>
      <c r="X194" s="164">
        <v>0</v>
      </c>
      <c r="Y194" s="164"/>
      <c r="Z194" s="164" t="s">
        <v>1114</v>
      </c>
      <c r="AA194" s="164" t="s">
        <v>220</v>
      </c>
      <c r="AB194" s="164" t="s">
        <v>1115</v>
      </c>
      <c r="AC194" s="164">
        <v>0</v>
      </c>
    </row>
    <row r="195" spans="2:29" ht="255" x14ac:dyDescent="0.25">
      <c r="B195" s="156" t="s">
        <v>204</v>
      </c>
      <c r="C195" s="164">
        <v>186</v>
      </c>
      <c r="D195" s="164" t="s">
        <v>948</v>
      </c>
      <c r="E195" s="164" t="s">
        <v>241</v>
      </c>
      <c r="F195" s="164" t="s">
        <v>1116</v>
      </c>
      <c r="G195" s="164" t="s">
        <v>213</v>
      </c>
      <c r="H195" s="164" t="s">
        <v>1117</v>
      </c>
      <c r="I195" s="164" t="s">
        <v>1118</v>
      </c>
      <c r="J195" s="164" t="s">
        <v>216</v>
      </c>
      <c r="K195" s="164">
        <v>0.41670000000000001</v>
      </c>
      <c r="L195" s="164" t="s">
        <v>833</v>
      </c>
      <c r="M195" s="164">
        <v>0</v>
      </c>
      <c r="N195" s="164" t="s">
        <v>936</v>
      </c>
      <c r="O195" s="164">
        <v>13</v>
      </c>
      <c r="P195" s="164">
        <v>0</v>
      </c>
      <c r="Q195" s="164">
        <v>2</v>
      </c>
      <c r="R195" s="164">
        <v>11</v>
      </c>
      <c r="S195" s="164">
        <v>0</v>
      </c>
      <c r="T195" s="164">
        <v>0</v>
      </c>
      <c r="U195" s="164">
        <v>0</v>
      </c>
      <c r="V195" s="164">
        <v>13</v>
      </c>
      <c r="W195" s="164">
        <v>0</v>
      </c>
      <c r="X195" s="164">
        <v>0</v>
      </c>
      <c r="Y195" s="164"/>
      <c r="Z195" s="164" t="s">
        <v>1119</v>
      </c>
      <c r="AA195" s="164" t="s">
        <v>229</v>
      </c>
      <c r="AB195" s="164" t="s">
        <v>350</v>
      </c>
      <c r="AC195" s="164">
        <v>1</v>
      </c>
    </row>
    <row r="196" spans="2:29" ht="409.5" x14ac:dyDescent="0.25">
      <c r="B196" s="156" t="s">
        <v>204</v>
      </c>
      <c r="C196" s="164">
        <v>187</v>
      </c>
      <c r="D196" s="164" t="s">
        <v>948</v>
      </c>
      <c r="E196" s="164" t="s">
        <v>241</v>
      </c>
      <c r="F196" s="164" t="s">
        <v>1120</v>
      </c>
      <c r="G196" s="164" t="s">
        <v>213</v>
      </c>
      <c r="H196" s="164" t="s">
        <v>1117</v>
      </c>
      <c r="I196" s="164" t="s">
        <v>1118</v>
      </c>
      <c r="J196" s="164" t="s">
        <v>225</v>
      </c>
      <c r="K196" s="164">
        <v>0.41599999999999998</v>
      </c>
      <c r="L196" s="164" t="s">
        <v>839</v>
      </c>
      <c r="M196" s="164">
        <v>0</v>
      </c>
      <c r="N196" s="164" t="s">
        <v>1121</v>
      </c>
      <c r="O196" s="164">
        <v>19</v>
      </c>
      <c r="P196" s="164">
        <v>0</v>
      </c>
      <c r="Q196" s="164">
        <v>3</v>
      </c>
      <c r="R196" s="164">
        <v>16</v>
      </c>
      <c r="S196" s="164">
        <v>0</v>
      </c>
      <c r="T196" s="164">
        <v>0</v>
      </c>
      <c r="U196" s="164">
        <v>0</v>
      </c>
      <c r="V196" s="164">
        <v>19</v>
      </c>
      <c r="W196" s="164">
        <v>0</v>
      </c>
      <c r="X196" s="164">
        <v>0</v>
      </c>
      <c r="Y196" s="164"/>
      <c r="Z196" s="164" t="s">
        <v>1119</v>
      </c>
      <c r="AA196" s="164" t="s">
        <v>229</v>
      </c>
      <c r="AB196" s="164" t="s">
        <v>350</v>
      </c>
      <c r="AC196" s="164">
        <v>0</v>
      </c>
    </row>
    <row r="197" spans="2:29" ht="165" x14ac:dyDescent="0.25">
      <c r="B197" s="156" t="s">
        <v>204</v>
      </c>
      <c r="C197" s="164">
        <v>188</v>
      </c>
      <c r="D197" s="164" t="s">
        <v>957</v>
      </c>
      <c r="E197" s="164" t="s">
        <v>232</v>
      </c>
      <c r="F197" s="164" t="s">
        <v>1122</v>
      </c>
      <c r="G197" s="164" t="s">
        <v>213</v>
      </c>
      <c r="H197" s="164" t="s">
        <v>1123</v>
      </c>
      <c r="I197" s="164" t="s">
        <v>1124</v>
      </c>
      <c r="J197" s="164" t="s">
        <v>225</v>
      </c>
      <c r="K197" s="164">
        <v>0.88300000000000001</v>
      </c>
      <c r="L197" s="164" t="s">
        <v>1125</v>
      </c>
      <c r="M197" s="164" t="s">
        <v>1126</v>
      </c>
      <c r="N197" s="164">
        <v>0</v>
      </c>
      <c r="O197" s="164">
        <v>234</v>
      </c>
      <c r="P197" s="164">
        <v>0</v>
      </c>
      <c r="Q197" s="164">
        <v>2</v>
      </c>
      <c r="R197" s="164">
        <v>232</v>
      </c>
      <c r="S197" s="164">
        <v>0</v>
      </c>
      <c r="T197" s="164">
        <v>0</v>
      </c>
      <c r="U197" s="164">
        <v>0</v>
      </c>
      <c r="V197" s="164">
        <v>234</v>
      </c>
      <c r="W197" s="164">
        <v>0</v>
      </c>
      <c r="X197" s="164">
        <v>0</v>
      </c>
      <c r="Y197" s="164"/>
      <c r="Z197" s="164" t="s">
        <v>1127</v>
      </c>
      <c r="AA197" s="164" t="s">
        <v>1128</v>
      </c>
      <c r="AB197" s="164" t="s">
        <v>429</v>
      </c>
      <c r="AC197" s="164">
        <v>0</v>
      </c>
    </row>
    <row r="198" spans="2:29" ht="75" x14ac:dyDescent="0.25">
      <c r="B198" s="156" t="s">
        <v>204</v>
      </c>
      <c r="C198" s="164">
        <v>189</v>
      </c>
      <c r="D198" s="164" t="s">
        <v>957</v>
      </c>
      <c r="E198" s="164" t="s">
        <v>232</v>
      </c>
      <c r="F198" s="164" t="s">
        <v>1129</v>
      </c>
      <c r="G198" s="164" t="s">
        <v>213</v>
      </c>
      <c r="H198" s="164" t="s">
        <v>1130</v>
      </c>
      <c r="I198" s="164" t="s">
        <v>1131</v>
      </c>
      <c r="J198" s="164" t="s">
        <v>225</v>
      </c>
      <c r="K198" s="164">
        <v>0.53</v>
      </c>
      <c r="L198" s="164" t="s">
        <v>1132</v>
      </c>
      <c r="M198" s="164" t="s">
        <v>1133</v>
      </c>
      <c r="N198" s="164" t="s">
        <v>1134</v>
      </c>
      <c r="O198" s="164">
        <v>27</v>
      </c>
      <c r="P198" s="164">
        <v>0</v>
      </c>
      <c r="Q198" s="164">
        <v>4</v>
      </c>
      <c r="R198" s="164">
        <v>23</v>
      </c>
      <c r="S198" s="164">
        <v>0</v>
      </c>
      <c r="T198" s="164">
        <v>0</v>
      </c>
      <c r="U198" s="164">
        <v>1</v>
      </c>
      <c r="V198" s="164">
        <v>26</v>
      </c>
      <c r="W198" s="164">
        <v>0</v>
      </c>
      <c r="X198" s="164">
        <v>0</v>
      </c>
      <c r="Y198" s="164"/>
      <c r="Z198" s="164" t="s">
        <v>1127</v>
      </c>
      <c r="AA198" s="164" t="s">
        <v>1128</v>
      </c>
      <c r="AB198" s="164" t="s">
        <v>221</v>
      </c>
      <c r="AC198" s="164">
        <v>0</v>
      </c>
    </row>
    <row r="199" spans="2:29" ht="409.5" x14ac:dyDescent="0.25">
      <c r="B199" s="156" t="s">
        <v>204</v>
      </c>
      <c r="C199" s="164">
        <v>190</v>
      </c>
      <c r="D199" s="164" t="s">
        <v>957</v>
      </c>
      <c r="E199" s="164" t="s">
        <v>241</v>
      </c>
      <c r="F199" s="164" t="s">
        <v>1135</v>
      </c>
      <c r="G199" s="164" t="s">
        <v>213</v>
      </c>
      <c r="H199" s="164" t="s">
        <v>1136</v>
      </c>
      <c r="I199" s="164" t="s">
        <v>1136</v>
      </c>
      <c r="J199" s="164" t="s">
        <v>225</v>
      </c>
      <c r="K199" s="164">
        <v>0</v>
      </c>
      <c r="L199" s="164" t="s">
        <v>694</v>
      </c>
      <c r="M199" s="164">
        <v>0</v>
      </c>
      <c r="N199" s="164">
        <v>0</v>
      </c>
      <c r="O199" s="164">
        <v>150</v>
      </c>
      <c r="P199" s="164">
        <v>0</v>
      </c>
      <c r="Q199" s="164">
        <v>0</v>
      </c>
      <c r="R199" s="164">
        <v>150</v>
      </c>
      <c r="S199" s="164">
        <v>0</v>
      </c>
      <c r="T199" s="164">
        <v>0</v>
      </c>
      <c r="U199" s="164">
        <v>18</v>
      </c>
      <c r="V199" s="164">
        <v>132</v>
      </c>
      <c r="W199" s="164">
        <v>0</v>
      </c>
      <c r="X199" s="164">
        <v>0</v>
      </c>
      <c r="Y199" s="164"/>
      <c r="Z199" s="164" t="s">
        <v>1137</v>
      </c>
      <c r="AA199" s="164" t="s">
        <v>1138</v>
      </c>
      <c r="AB199" s="164" t="s">
        <v>1139</v>
      </c>
      <c r="AC199" s="164">
        <v>0</v>
      </c>
    </row>
    <row r="200" spans="2:29" ht="120" x14ac:dyDescent="0.25">
      <c r="B200" s="156" t="s">
        <v>204</v>
      </c>
      <c r="C200" s="164">
        <v>191</v>
      </c>
      <c r="D200" s="164" t="s">
        <v>957</v>
      </c>
      <c r="E200" s="164" t="s">
        <v>241</v>
      </c>
      <c r="F200" s="164" t="s">
        <v>1135</v>
      </c>
      <c r="G200" s="164" t="s">
        <v>213</v>
      </c>
      <c r="H200" s="164" t="s">
        <v>1140</v>
      </c>
      <c r="I200" s="164" t="s">
        <v>1141</v>
      </c>
      <c r="J200" s="164" t="s">
        <v>225</v>
      </c>
      <c r="K200" s="164">
        <v>2.23</v>
      </c>
      <c r="L200" s="164" t="s">
        <v>249</v>
      </c>
      <c r="M200" s="164">
        <v>0</v>
      </c>
      <c r="N200" s="164">
        <v>0</v>
      </c>
      <c r="O200" s="164">
        <v>150</v>
      </c>
      <c r="P200" s="164">
        <v>0</v>
      </c>
      <c r="Q200" s="164">
        <v>0</v>
      </c>
      <c r="R200" s="164">
        <v>150</v>
      </c>
      <c r="S200" s="164">
        <v>0</v>
      </c>
      <c r="T200" s="164">
        <v>0</v>
      </c>
      <c r="U200" s="164">
        <v>18</v>
      </c>
      <c r="V200" s="164">
        <v>132</v>
      </c>
      <c r="W200" s="164">
        <v>0</v>
      </c>
      <c r="X200" s="164">
        <v>0</v>
      </c>
      <c r="Y200" s="164"/>
      <c r="Z200" s="164" t="s">
        <v>1137</v>
      </c>
      <c r="AA200" s="164" t="s">
        <v>1138</v>
      </c>
      <c r="AB200" s="164" t="s">
        <v>1139</v>
      </c>
      <c r="AC200" s="164">
        <v>0</v>
      </c>
    </row>
    <row r="201" spans="2:29" ht="285" x14ac:dyDescent="0.25">
      <c r="B201" s="156" t="s">
        <v>204</v>
      </c>
      <c r="C201" s="164">
        <v>192</v>
      </c>
      <c r="D201" s="164" t="s">
        <v>957</v>
      </c>
      <c r="E201" s="164" t="s">
        <v>241</v>
      </c>
      <c r="F201" s="164" t="s">
        <v>1142</v>
      </c>
      <c r="G201" s="164" t="s">
        <v>213</v>
      </c>
      <c r="H201" s="164" t="s">
        <v>1143</v>
      </c>
      <c r="I201" s="164" t="s">
        <v>1143</v>
      </c>
      <c r="J201" s="164" t="s">
        <v>225</v>
      </c>
      <c r="K201" s="164">
        <v>0</v>
      </c>
      <c r="L201" s="164" t="s">
        <v>323</v>
      </c>
      <c r="M201" s="164" t="s">
        <v>324</v>
      </c>
      <c r="N201" s="164" t="s">
        <v>325</v>
      </c>
      <c r="O201" s="164">
        <v>257</v>
      </c>
      <c r="P201" s="164">
        <v>0</v>
      </c>
      <c r="Q201" s="164">
        <v>7</v>
      </c>
      <c r="R201" s="164">
        <v>250</v>
      </c>
      <c r="S201" s="164">
        <v>0</v>
      </c>
      <c r="T201" s="164">
        <v>0</v>
      </c>
      <c r="U201" s="164">
        <v>5</v>
      </c>
      <c r="V201" s="164">
        <v>252</v>
      </c>
      <c r="W201" s="164">
        <v>0</v>
      </c>
      <c r="X201" s="164">
        <v>0</v>
      </c>
      <c r="Y201" s="164"/>
      <c r="Z201" s="164" t="s">
        <v>1144</v>
      </c>
      <c r="AA201" s="164" t="s">
        <v>229</v>
      </c>
      <c r="AB201" s="164" t="s">
        <v>836</v>
      </c>
      <c r="AC201" s="164">
        <v>0</v>
      </c>
    </row>
    <row r="202" spans="2:29" ht="345" x14ac:dyDescent="0.25">
      <c r="B202" s="156" t="s">
        <v>204</v>
      </c>
      <c r="C202" s="164">
        <v>193</v>
      </c>
      <c r="D202" s="164" t="s">
        <v>957</v>
      </c>
      <c r="E202" s="164" t="s">
        <v>241</v>
      </c>
      <c r="F202" s="164" t="s">
        <v>1145</v>
      </c>
      <c r="G202" s="164" t="s">
        <v>213</v>
      </c>
      <c r="H202" s="164" t="s">
        <v>1143</v>
      </c>
      <c r="I202" s="164" t="s">
        <v>1146</v>
      </c>
      <c r="J202" s="164" t="s">
        <v>225</v>
      </c>
      <c r="K202" s="164">
        <v>1.9</v>
      </c>
      <c r="L202" s="164" t="s">
        <v>1147</v>
      </c>
      <c r="M202" s="164" t="s">
        <v>1148</v>
      </c>
      <c r="N202" s="164">
        <v>0</v>
      </c>
      <c r="O202" s="164">
        <v>290</v>
      </c>
      <c r="P202" s="164">
        <v>1</v>
      </c>
      <c r="Q202" s="164">
        <v>10</v>
      </c>
      <c r="R202" s="164">
        <v>279</v>
      </c>
      <c r="S202" s="164">
        <v>0</v>
      </c>
      <c r="T202" s="164">
        <v>0</v>
      </c>
      <c r="U202" s="164">
        <v>0</v>
      </c>
      <c r="V202" s="164">
        <v>290</v>
      </c>
      <c r="W202" s="164">
        <v>0</v>
      </c>
      <c r="X202" s="164">
        <v>0</v>
      </c>
      <c r="Y202" s="164"/>
      <c r="Z202" s="164" t="s">
        <v>1149</v>
      </c>
      <c r="AA202" s="164" t="s">
        <v>229</v>
      </c>
      <c r="AB202" s="164" t="s">
        <v>230</v>
      </c>
      <c r="AC202" s="164">
        <v>0</v>
      </c>
    </row>
    <row r="203" spans="2:29" ht="180" x14ac:dyDescent="0.25">
      <c r="B203" s="156" t="s">
        <v>204</v>
      </c>
      <c r="C203" s="164">
        <v>194</v>
      </c>
      <c r="D203" s="164" t="s">
        <v>957</v>
      </c>
      <c r="E203" s="164" t="s">
        <v>241</v>
      </c>
      <c r="F203" s="164" t="s">
        <v>1150</v>
      </c>
      <c r="G203" s="164" t="s">
        <v>213</v>
      </c>
      <c r="H203" s="164" t="s">
        <v>1151</v>
      </c>
      <c r="I203" s="164" t="s">
        <v>1152</v>
      </c>
      <c r="J203" s="164" t="s">
        <v>225</v>
      </c>
      <c r="K203" s="164">
        <v>0.56999999999999995</v>
      </c>
      <c r="L203" s="164" t="s">
        <v>1153</v>
      </c>
      <c r="M203" s="164" t="s">
        <v>1011</v>
      </c>
      <c r="N203" s="164"/>
      <c r="O203" s="164">
        <v>330</v>
      </c>
      <c r="P203" s="164">
        <v>3</v>
      </c>
      <c r="Q203" s="164">
        <v>0</v>
      </c>
      <c r="R203" s="164">
        <v>327</v>
      </c>
      <c r="S203" s="164">
        <v>0</v>
      </c>
      <c r="T203" s="164">
        <v>0</v>
      </c>
      <c r="U203" s="164">
        <v>330</v>
      </c>
      <c r="V203" s="164">
        <v>0</v>
      </c>
      <c r="W203" s="164">
        <v>0</v>
      </c>
      <c r="X203" s="164">
        <v>0</v>
      </c>
      <c r="Y203" s="164"/>
      <c r="Z203" s="164" t="s">
        <v>1154</v>
      </c>
      <c r="AA203" s="164" t="s">
        <v>259</v>
      </c>
      <c r="AB203" s="164" t="s">
        <v>429</v>
      </c>
      <c r="AC203" s="164">
        <v>0</v>
      </c>
    </row>
    <row r="204" spans="2:29" ht="90" x14ac:dyDescent="0.25">
      <c r="B204" s="156" t="s">
        <v>204</v>
      </c>
      <c r="C204" s="164">
        <v>195</v>
      </c>
      <c r="D204" s="164" t="s">
        <v>948</v>
      </c>
      <c r="E204" s="164" t="s">
        <v>241</v>
      </c>
      <c r="F204" s="164" t="s">
        <v>1155</v>
      </c>
      <c r="G204" s="164" t="s">
        <v>307</v>
      </c>
      <c r="H204" s="164" t="s">
        <v>1156</v>
      </c>
      <c r="I204" s="164" t="s">
        <v>1157</v>
      </c>
      <c r="J204" s="164" t="s">
        <v>216</v>
      </c>
      <c r="K204" s="164">
        <v>6</v>
      </c>
      <c r="L204" s="164" t="s">
        <v>249</v>
      </c>
      <c r="M204" s="164"/>
      <c r="N204" s="164"/>
      <c r="O204" s="164">
        <v>1</v>
      </c>
      <c r="P204" s="164">
        <v>0</v>
      </c>
      <c r="Q204" s="164">
        <v>0</v>
      </c>
      <c r="R204" s="164">
        <v>0</v>
      </c>
      <c r="S204" s="164">
        <v>0</v>
      </c>
      <c r="T204" s="164">
        <v>0</v>
      </c>
      <c r="U204" s="164">
        <v>0</v>
      </c>
      <c r="V204" s="164">
        <v>0</v>
      </c>
      <c r="W204" s="164">
        <v>1</v>
      </c>
      <c r="X204" s="164">
        <v>0</v>
      </c>
      <c r="Y204" s="164" t="s">
        <v>604</v>
      </c>
      <c r="Z204" s="164" t="s">
        <v>1158</v>
      </c>
      <c r="AA204" s="164" t="s">
        <v>339</v>
      </c>
      <c r="AB204" s="164" t="s">
        <v>1159</v>
      </c>
      <c r="AC204" s="164">
        <v>0</v>
      </c>
    </row>
    <row r="205" spans="2:29" ht="135" x14ac:dyDescent="0.25">
      <c r="B205" s="156" t="s">
        <v>204</v>
      </c>
      <c r="C205" s="164">
        <v>196</v>
      </c>
      <c r="D205" s="164" t="s">
        <v>957</v>
      </c>
      <c r="E205" s="164" t="s">
        <v>241</v>
      </c>
      <c r="F205" s="164" t="s">
        <v>1160</v>
      </c>
      <c r="G205" s="164" t="s">
        <v>213</v>
      </c>
      <c r="H205" s="164" t="s">
        <v>1161</v>
      </c>
      <c r="I205" s="164" t="s">
        <v>1162</v>
      </c>
      <c r="J205" s="164" t="s">
        <v>225</v>
      </c>
      <c r="K205" s="164">
        <v>2.78</v>
      </c>
      <c r="L205" s="164" t="s">
        <v>1163</v>
      </c>
      <c r="M205" s="164" t="s">
        <v>1022</v>
      </c>
      <c r="N205" s="164" t="s">
        <v>1164</v>
      </c>
      <c r="O205" s="164">
        <v>11</v>
      </c>
      <c r="P205" s="164">
        <v>3</v>
      </c>
      <c r="Q205" s="164">
        <v>6</v>
      </c>
      <c r="R205" s="164">
        <v>2</v>
      </c>
      <c r="S205" s="164">
        <v>0</v>
      </c>
      <c r="T205" s="164">
        <v>0</v>
      </c>
      <c r="U205" s="164">
        <v>6</v>
      </c>
      <c r="V205" s="164">
        <v>5</v>
      </c>
      <c r="W205" s="164">
        <v>0</v>
      </c>
      <c r="X205" s="164">
        <v>0</v>
      </c>
      <c r="Y205" s="164"/>
      <c r="Z205" s="164" t="s">
        <v>1165</v>
      </c>
      <c r="AA205" s="164" t="s">
        <v>428</v>
      </c>
      <c r="AB205" s="164" t="s">
        <v>267</v>
      </c>
      <c r="AC205" s="164">
        <v>0</v>
      </c>
    </row>
    <row r="206" spans="2:29" ht="90" x14ac:dyDescent="0.25">
      <c r="B206" s="156" t="s">
        <v>204</v>
      </c>
      <c r="C206" s="164">
        <v>197</v>
      </c>
      <c r="D206" s="164" t="s">
        <v>1030</v>
      </c>
      <c r="E206" s="164" t="s">
        <v>232</v>
      </c>
      <c r="F206" s="164" t="s">
        <v>1166</v>
      </c>
      <c r="G206" s="164" t="s">
        <v>213</v>
      </c>
      <c r="H206" s="164" t="s">
        <v>1167</v>
      </c>
      <c r="I206" s="164" t="s">
        <v>1168</v>
      </c>
      <c r="J206" s="164" t="s">
        <v>225</v>
      </c>
      <c r="K206" s="164">
        <v>0.33</v>
      </c>
      <c r="L206" s="164" t="s">
        <v>1169</v>
      </c>
      <c r="M206" s="164"/>
      <c r="N206" s="164"/>
      <c r="O206" s="164">
        <v>8</v>
      </c>
      <c r="P206" s="164">
        <v>0</v>
      </c>
      <c r="Q206" s="164">
        <v>7</v>
      </c>
      <c r="R206" s="164">
        <v>1</v>
      </c>
      <c r="S206" s="164">
        <v>0</v>
      </c>
      <c r="T206" s="164">
        <v>0</v>
      </c>
      <c r="U206" s="164">
        <v>1</v>
      </c>
      <c r="V206" s="164">
        <v>7</v>
      </c>
      <c r="W206" s="164">
        <v>0</v>
      </c>
      <c r="X206" s="164">
        <v>0</v>
      </c>
      <c r="Y206" s="164"/>
      <c r="Z206" s="164" t="s">
        <v>1170</v>
      </c>
      <c r="AA206" s="164" t="s">
        <v>259</v>
      </c>
      <c r="AB206" s="164" t="s">
        <v>429</v>
      </c>
      <c r="AC206" s="164">
        <v>0</v>
      </c>
    </row>
    <row r="207" spans="2:29" ht="195" x14ac:dyDescent="0.25">
      <c r="B207" s="156" t="s">
        <v>204</v>
      </c>
      <c r="C207" s="164">
        <v>198</v>
      </c>
      <c r="D207" s="164" t="s">
        <v>971</v>
      </c>
      <c r="E207" s="164" t="s">
        <v>241</v>
      </c>
      <c r="F207" s="164" t="s">
        <v>1171</v>
      </c>
      <c r="G207" s="164" t="s">
        <v>213</v>
      </c>
      <c r="H207" s="164" t="s">
        <v>1172</v>
      </c>
      <c r="I207" s="164" t="s">
        <v>1173</v>
      </c>
      <c r="J207" s="164" t="s">
        <v>216</v>
      </c>
      <c r="K207" s="164" t="s">
        <v>1174</v>
      </c>
      <c r="L207" s="164" t="s">
        <v>1175</v>
      </c>
      <c r="M207" s="164"/>
      <c r="N207" s="164"/>
      <c r="O207" s="164">
        <v>11</v>
      </c>
      <c r="P207" s="164">
        <v>0</v>
      </c>
      <c r="Q207" s="164">
        <v>1</v>
      </c>
      <c r="R207" s="164">
        <v>9</v>
      </c>
      <c r="S207" s="164">
        <v>0</v>
      </c>
      <c r="T207" s="164">
        <v>0</v>
      </c>
      <c r="U207" s="164">
        <v>10</v>
      </c>
      <c r="V207" s="164">
        <v>0</v>
      </c>
      <c r="W207" s="164">
        <v>1</v>
      </c>
      <c r="X207" s="164">
        <v>782.2</v>
      </c>
      <c r="Y207" s="164" t="s">
        <v>604</v>
      </c>
      <c r="Z207" s="164" t="s">
        <v>1176</v>
      </c>
      <c r="AA207" s="164" t="s">
        <v>1177</v>
      </c>
      <c r="AB207" s="164" t="s">
        <v>230</v>
      </c>
      <c r="AC207" s="164">
        <v>1</v>
      </c>
    </row>
    <row r="208" spans="2:29" ht="90" x14ac:dyDescent="0.25">
      <c r="B208" s="156" t="s">
        <v>204</v>
      </c>
      <c r="C208" s="164">
        <v>199</v>
      </c>
      <c r="D208" s="164" t="s">
        <v>971</v>
      </c>
      <c r="E208" s="164" t="s">
        <v>241</v>
      </c>
      <c r="F208" s="164" t="s">
        <v>1178</v>
      </c>
      <c r="G208" s="164" t="s">
        <v>213</v>
      </c>
      <c r="H208" s="164" t="s">
        <v>1179</v>
      </c>
      <c r="I208" s="164" t="s">
        <v>1179</v>
      </c>
      <c r="J208" s="164" t="s">
        <v>225</v>
      </c>
      <c r="K208" s="164">
        <v>0</v>
      </c>
      <c r="L208" s="164" t="s">
        <v>249</v>
      </c>
      <c r="M208" s="164"/>
      <c r="N208" s="164"/>
      <c r="O208" s="164">
        <v>1</v>
      </c>
      <c r="P208" s="164">
        <v>0</v>
      </c>
      <c r="Q208" s="164">
        <v>0</v>
      </c>
      <c r="R208" s="164">
        <v>0</v>
      </c>
      <c r="S208" s="164">
        <v>0</v>
      </c>
      <c r="T208" s="164">
        <v>0</v>
      </c>
      <c r="U208" s="164">
        <v>0</v>
      </c>
      <c r="V208" s="164">
        <v>0</v>
      </c>
      <c r="W208" s="164">
        <v>1</v>
      </c>
      <c r="X208" s="164">
        <v>0</v>
      </c>
      <c r="Y208" s="164" t="s">
        <v>604</v>
      </c>
      <c r="Z208" s="164" t="s">
        <v>1180</v>
      </c>
      <c r="AA208" s="164" t="s">
        <v>339</v>
      </c>
      <c r="AB208" s="164" t="s">
        <v>1159</v>
      </c>
      <c r="AC208" s="164">
        <v>0</v>
      </c>
    </row>
    <row r="209" spans="2:29" ht="120" x14ac:dyDescent="0.25">
      <c r="B209" s="156" t="s">
        <v>204</v>
      </c>
      <c r="C209" s="164">
        <v>200</v>
      </c>
      <c r="D209" s="164" t="s">
        <v>642</v>
      </c>
      <c r="E209" s="164" t="s">
        <v>232</v>
      </c>
      <c r="F209" s="164" t="s">
        <v>1181</v>
      </c>
      <c r="G209" s="164" t="s">
        <v>213</v>
      </c>
      <c r="H209" s="164" t="s">
        <v>1182</v>
      </c>
      <c r="I209" s="164" t="s">
        <v>1183</v>
      </c>
      <c r="J209" s="164" t="s">
        <v>216</v>
      </c>
      <c r="K209" s="164">
        <v>0.8</v>
      </c>
      <c r="L209" s="164" t="s">
        <v>1184</v>
      </c>
      <c r="M209" s="164">
        <v>0</v>
      </c>
      <c r="N209" s="164" t="s">
        <v>1185</v>
      </c>
      <c r="O209" s="164">
        <v>57</v>
      </c>
      <c r="P209" s="164">
        <v>0</v>
      </c>
      <c r="Q209" s="164">
        <v>5</v>
      </c>
      <c r="R209" s="164">
        <v>52</v>
      </c>
      <c r="S209" s="164">
        <v>0</v>
      </c>
      <c r="T209" s="164">
        <v>0</v>
      </c>
      <c r="U209" s="164">
        <v>2</v>
      </c>
      <c r="V209" s="164">
        <v>55</v>
      </c>
      <c r="W209" s="164">
        <v>0</v>
      </c>
      <c r="X209" s="164">
        <v>0</v>
      </c>
      <c r="Y209" s="164"/>
      <c r="Z209" s="164" t="s">
        <v>1186</v>
      </c>
      <c r="AA209" s="164" t="s">
        <v>259</v>
      </c>
      <c r="AB209" s="164" t="s">
        <v>429</v>
      </c>
      <c r="AC209" s="164">
        <v>0</v>
      </c>
    </row>
    <row r="210" spans="2:29" ht="345" x14ac:dyDescent="0.25">
      <c r="B210" s="156" t="s">
        <v>204</v>
      </c>
      <c r="C210" s="164">
        <v>201</v>
      </c>
      <c r="D210" s="164" t="s">
        <v>642</v>
      </c>
      <c r="E210" s="164" t="s">
        <v>232</v>
      </c>
      <c r="F210" s="164" t="s">
        <v>1187</v>
      </c>
      <c r="G210" s="164" t="s">
        <v>213</v>
      </c>
      <c r="H210" s="164" t="s">
        <v>1188</v>
      </c>
      <c r="I210" s="164" t="s">
        <v>1189</v>
      </c>
      <c r="J210" s="164" t="s">
        <v>225</v>
      </c>
      <c r="K210" s="164">
        <v>1.7669999999999999</v>
      </c>
      <c r="L210" s="164" t="s">
        <v>1147</v>
      </c>
      <c r="M210" s="164" t="s">
        <v>1148</v>
      </c>
      <c r="N210" s="164">
        <v>0</v>
      </c>
      <c r="O210" s="164">
        <v>290</v>
      </c>
      <c r="P210" s="164">
        <v>1</v>
      </c>
      <c r="Q210" s="164">
        <v>10</v>
      </c>
      <c r="R210" s="164">
        <v>279</v>
      </c>
      <c r="S210" s="164">
        <v>0</v>
      </c>
      <c r="T210" s="164">
        <v>0</v>
      </c>
      <c r="U210" s="164">
        <v>0</v>
      </c>
      <c r="V210" s="164">
        <v>290</v>
      </c>
      <c r="W210" s="164">
        <v>0</v>
      </c>
      <c r="X210" s="164">
        <v>0</v>
      </c>
      <c r="Y210" s="164"/>
      <c r="Z210" s="164" t="s">
        <v>1190</v>
      </c>
      <c r="AA210" s="164" t="s">
        <v>229</v>
      </c>
      <c r="AB210" s="164" t="s">
        <v>230</v>
      </c>
      <c r="AC210" s="164">
        <v>0</v>
      </c>
    </row>
    <row r="211" spans="2:29" ht="409.5" x14ac:dyDescent="0.25">
      <c r="B211" s="156" t="s">
        <v>204</v>
      </c>
      <c r="C211" s="164">
        <v>202</v>
      </c>
      <c r="D211" s="164" t="s">
        <v>642</v>
      </c>
      <c r="E211" s="164" t="s">
        <v>232</v>
      </c>
      <c r="F211" s="164" t="s">
        <v>1191</v>
      </c>
      <c r="G211" s="164" t="s">
        <v>213</v>
      </c>
      <c r="H211" s="164" t="s">
        <v>1192</v>
      </c>
      <c r="I211" s="164" t="s">
        <v>1193</v>
      </c>
      <c r="J211" s="164" t="s">
        <v>225</v>
      </c>
      <c r="K211" s="164">
        <v>0.81699999999999995</v>
      </c>
      <c r="L211" s="164" t="s">
        <v>1194</v>
      </c>
      <c r="M211" s="164" t="s">
        <v>651</v>
      </c>
      <c r="N211" s="164" t="s">
        <v>1195</v>
      </c>
      <c r="O211" s="164">
        <v>259</v>
      </c>
      <c r="P211" s="164">
        <v>0</v>
      </c>
      <c r="Q211" s="164">
        <v>7</v>
      </c>
      <c r="R211" s="164">
        <v>252</v>
      </c>
      <c r="S211" s="164">
        <v>0</v>
      </c>
      <c r="T211" s="164">
        <v>0</v>
      </c>
      <c r="U211" s="164">
        <v>8</v>
      </c>
      <c r="V211" s="164">
        <v>251</v>
      </c>
      <c r="W211" s="164">
        <v>0</v>
      </c>
      <c r="X211" s="164">
        <v>0</v>
      </c>
      <c r="Y211" s="164"/>
      <c r="Z211" s="164" t="s">
        <v>1196</v>
      </c>
      <c r="AA211" s="164" t="s">
        <v>259</v>
      </c>
      <c r="AB211" s="164" t="s">
        <v>429</v>
      </c>
      <c r="AC211" s="164">
        <v>0</v>
      </c>
    </row>
    <row r="212" spans="2:29" ht="285" x14ac:dyDescent="0.25">
      <c r="B212" s="156" t="s">
        <v>204</v>
      </c>
      <c r="C212" s="164">
        <v>203</v>
      </c>
      <c r="D212" s="164" t="s">
        <v>948</v>
      </c>
      <c r="E212" s="164" t="s">
        <v>241</v>
      </c>
      <c r="F212" s="164" t="s">
        <v>1197</v>
      </c>
      <c r="G212" s="164" t="s">
        <v>213</v>
      </c>
      <c r="H212" s="164" t="s">
        <v>1198</v>
      </c>
      <c r="I212" s="164" t="s">
        <v>1199</v>
      </c>
      <c r="J212" s="164" t="s">
        <v>216</v>
      </c>
      <c r="K212" s="164">
        <v>2.9830000000000001</v>
      </c>
      <c r="L212" s="164" t="s">
        <v>323</v>
      </c>
      <c r="M212" s="164" t="s">
        <v>324</v>
      </c>
      <c r="N212" s="164" t="s">
        <v>325</v>
      </c>
      <c r="O212" s="164">
        <v>257</v>
      </c>
      <c r="P212" s="164">
        <v>0</v>
      </c>
      <c r="Q212" s="164">
        <v>7</v>
      </c>
      <c r="R212" s="164">
        <v>250</v>
      </c>
      <c r="S212" s="164">
        <v>0</v>
      </c>
      <c r="T212" s="164">
        <v>0</v>
      </c>
      <c r="U212" s="164">
        <v>5</v>
      </c>
      <c r="V212" s="164">
        <v>252</v>
      </c>
      <c r="W212" s="164">
        <v>0</v>
      </c>
      <c r="X212" s="164">
        <v>0</v>
      </c>
      <c r="Y212" s="164"/>
      <c r="Z212" s="164" t="s">
        <v>1200</v>
      </c>
      <c r="AA212" s="164" t="s">
        <v>229</v>
      </c>
      <c r="AB212" s="164" t="s">
        <v>230</v>
      </c>
      <c r="AC212" s="164">
        <v>1</v>
      </c>
    </row>
    <row r="213" spans="2:29" ht="90" x14ac:dyDescent="0.25">
      <c r="B213" s="156" t="s">
        <v>204</v>
      </c>
      <c r="C213" s="164">
        <v>204</v>
      </c>
      <c r="D213" s="164" t="s">
        <v>1030</v>
      </c>
      <c r="E213" s="164" t="s">
        <v>369</v>
      </c>
      <c r="F213" s="164" t="s">
        <v>1201</v>
      </c>
      <c r="G213" s="164" t="s">
        <v>213</v>
      </c>
      <c r="H213" s="164" t="s">
        <v>1202</v>
      </c>
      <c r="I213" s="164" t="s">
        <v>1203</v>
      </c>
      <c r="J213" s="164" t="s">
        <v>225</v>
      </c>
      <c r="K213" s="164">
        <v>1.2</v>
      </c>
      <c r="L213" s="164" t="s">
        <v>1204</v>
      </c>
      <c r="M213" s="164"/>
      <c r="N213" s="164" t="s">
        <v>1205</v>
      </c>
      <c r="O213" s="164">
        <v>4</v>
      </c>
      <c r="P213" s="164">
        <v>3</v>
      </c>
      <c r="Q213" s="164">
        <v>1</v>
      </c>
      <c r="R213" s="164">
        <v>0</v>
      </c>
      <c r="S213" s="164">
        <v>0</v>
      </c>
      <c r="T213" s="164">
        <v>0</v>
      </c>
      <c r="U213" s="164">
        <v>4</v>
      </c>
      <c r="V213" s="164">
        <v>0</v>
      </c>
      <c r="W213" s="164">
        <v>0</v>
      </c>
      <c r="X213" s="164">
        <v>0</v>
      </c>
      <c r="Y213" s="164"/>
      <c r="Z213" s="164" t="s">
        <v>1206</v>
      </c>
      <c r="AA213" s="164" t="s">
        <v>259</v>
      </c>
      <c r="AB213" s="164" t="s">
        <v>429</v>
      </c>
      <c r="AC213" s="164">
        <v>0</v>
      </c>
    </row>
    <row r="214" spans="2:29" ht="180" x14ac:dyDescent="0.25">
      <c r="B214" s="156" t="s">
        <v>204</v>
      </c>
      <c r="C214" s="164">
        <v>205</v>
      </c>
      <c r="D214" s="164" t="s">
        <v>1030</v>
      </c>
      <c r="E214" s="164" t="s">
        <v>249</v>
      </c>
      <c r="F214" s="164" t="s">
        <v>1207</v>
      </c>
      <c r="G214" s="164" t="s">
        <v>213</v>
      </c>
      <c r="H214" s="164" t="s">
        <v>1202</v>
      </c>
      <c r="I214" s="164" t="s">
        <v>1203</v>
      </c>
      <c r="J214" s="164" t="s">
        <v>225</v>
      </c>
      <c r="K214" s="164">
        <v>1.2</v>
      </c>
      <c r="L214" s="164" t="s">
        <v>1208</v>
      </c>
      <c r="M214" s="164"/>
      <c r="N214" s="164" t="s">
        <v>1209</v>
      </c>
      <c r="O214" s="164">
        <v>42</v>
      </c>
      <c r="P214" s="164">
        <v>0</v>
      </c>
      <c r="Q214" s="164">
        <v>8</v>
      </c>
      <c r="R214" s="164">
        <v>34</v>
      </c>
      <c r="S214" s="164">
        <v>0</v>
      </c>
      <c r="T214" s="164">
        <v>0</v>
      </c>
      <c r="U214" s="164">
        <v>6</v>
      </c>
      <c r="V214" s="164">
        <v>36</v>
      </c>
      <c r="W214" s="164">
        <v>0</v>
      </c>
      <c r="X214" s="164">
        <v>1360</v>
      </c>
      <c r="Y214" s="164"/>
      <c r="Z214" s="164" t="s">
        <v>1206</v>
      </c>
      <c r="AA214" s="164" t="s">
        <v>259</v>
      </c>
      <c r="AB214" s="164" t="s">
        <v>429</v>
      </c>
      <c r="AC214" s="164">
        <v>0</v>
      </c>
    </row>
    <row r="215" spans="2:29" ht="120" x14ac:dyDescent="0.25">
      <c r="B215" s="156" t="s">
        <v>204</v>
      </c>
      <c r="C215" s="164">
        <v>206</v>
      </c>
      <c r="D215" s="164" t="s">
        <v>1210</v>
      </c>
      <c r="E215" s="164" t="s">
        <v>211</v>
      </c>
      <c r="F215" s="164" t="s">
        <v>1211</v>
      </c>
      <c r="G215" s="164" t="s">
        <v>307</v>
      </c>
      <c r="H215" s="164" t="s">
        <v>1212</v>
      </c>
      <c r="I215" s="164" t="s">
        <v>1213</v>
      </c>
      <c r="J215" s="164" t="s">
        <v>225</v>
      </c>
      <c r="K215" s="164">
        <v>6.383</v>
      </c>
      <c r="L215" s="164" t="s">
        <v>1214</v>
      </c>
      <c r="M215" s="164"/>
      <c r="N215" s="164"/>
      <c r="O215" s="164">
        <v>1</v>
      </c>
      <c r="P215" s="164">
        <v>0</v>
      </c>
      <c r="Q215" s="164">
        <v>0</v>
      </c>
      <c r="R215" s="164">
        <v>0</v>
      </c>
      <c r="S215" s="164">
        <v>0</v>
      </c>
      <c r="T215" s="164">
        <v>0</v>
      </c>
      <c r="U215" s="164">
        <v>0</v>
      </c>
      <c r="V215" s="164">
        <v>0</v>
      </c>
      <c r="W215" s="164">
        <v>1</v>
      </c>
      <c r="X215" s="164">
        <v>0</v>
      </c>
      <c r="Y215" s="164" t="s">
        <v>558</v>
      </c>
      <c r="Z215" s="164" t="s">
        <v>1215</v>
      </c>
      <c r="AA215" s="164" t="s">
        <v>349</v>
      </c>
      <c r="AB215" s="164" t="s">
        <v>240</v>
      </c>
      <c r="AC215" s="164">
        <v>0</v>
      </c>
    </row>
    <row r="216" spans="2:29" x14ac:dyDescent="0.25">
      <c r="B216" s="155"/>
      <c r="C216" s="190" t="s">
        <v>203</v>
      </c>
      <c r="D216" s="191"/>
      <c r="E216" s="191"/>
      <c r="F216" s="157"/>
      <c r="G216" s="157"/>
      <c r="H216" s="157"/>
      <c r="I216" s="157"/>
      <c r="J216" s="161"/>
      <c r="K216" s="161"/>
      <c r="L216" s="157"/>
      <c r="M216" s="157"/>
      <c r="N216" s="157"/>
      <c r="O216" s="161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60"/>
    </row>
    <row r="217" spans="2:29" hidden="1" x14ac:dyDescent="0.25">
      <c r="B217" s="156" t="s">
        <v>204</v>
      </c>
      <c r="C217" s="149"/>
      <c r="D217" s="149"/>
      <c r="E217" s="149"/>
      <c r="F217" s="149"/>
      <c r="G217" s="149"/>
      <c r="H217" s="163"/>
      <c r="I217" s="163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</row>
  </sheetData>
  <sheetProtection algorithmName="SHA-512" hashValue="gsw9eE0e5TU6coiZMhjnZQvS6OUdOV/dsxu2h5U2WLAhbbTjypaE/Wvq//AfkaBK4FVLhcHMhcdQuQmQhvCWEA==" saltValue="w9M6TZ8e0NPOE3xkoFq2wg==" spinCount="100000" sheet="1" objects="1" scenarios="1"/>
  <mergeCells count="29">
    <mergeCell ref="E2:AA2"/>
    <mergeCell ref="B4:B8"/>
    <mergeCell ref="C216:E216"/>
    <mergeCell ref="AC4:AC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A6:AA7"/>
    <mergeCell ref="AB6:AB7"/>
    <mergeCell ref="X5:X7"/>
    <mergeCell ref="C4:K4"/>
    <mergeCell ref="Z6:Z7"/>
    <mergeCell ref="W6:W7"/>
    <mergeCell ref="O5:W5"/>
    <mergeCell ref="N5:N7"/>
    <mergeCell ref="M5:M7"/>
    <mergeCell ref="O6:O7"/>
    <mergeCell ref="P6:R6"/>
    <mergeCell ref="S6:V6"/>
    <mergeCell ref="L5:L7"/>
    <mergeCell ref="Z4:AB5"/>
    <mergeCell ref="Y4:Y7"/>
    <mergeCell ref="L4:X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E13"/>
  <sheetViews>
    <sheetView zoomScale="90" zoomScaleNormal="90" workbookViewId="0">
      <selection activeCell="H12" sqref="H12"/>
    </sheetView>
  </sheetViews>
  <sheetFormatPr defaultRowHeight="15" x14ac:dyDescent="0.25"/>
  <cols>
    <col min="2" max="2" width="10.28515625" customWidth="1"/>
    <col min="3" max="3" width="44.28515625" customWidth="1"/>
    <col min="4" max="4" width="41" customWidth="1"/>
    <col min="5" max="5" width="51.5703125" customWidth="1"/>
  </cols>
  <sheetData>
    <row r="2" spans="2:5" ht="30" customHeight="1" x14ac:dyDescent="0.25">
      <c r="B2" s="188" t="s">
        <v>188</v>
      </c>
      <c r="C2" s="192"/>
      <c r="D2" s="192"/>
      <c r="E2" s="192"/>
    </row>
    <row r="4" spans="2:5" ht="30" x14ac:dyDescent="0.25">
      <c r="B4" s="87" t="s">
        <v>108</v>
      </c>
      <c r="C4" s="87" t="s">
        <v>109</v>
      </c>
      <c r="D4" s="87" t="s">
        <v>110</v>
      </c>
      <c r="E4" s="87"/>
    </row>
    <row r="5" spans="2:5" ht="60" x14ac:dyDescent="0.25">
      <c r="B5" s="87">
        <v>1</v>
      </c>
      <c r="C5" s="94" t="s">
        <v>111</v>
      </c>
      <c r="D5" s="148">
        <f>D6+D7+D8+D9</f>
        <v>113583</v>
      </c>
      <c r="E5" s="94" t="s">
        <v>112</v>
      </c>
    </row>
    <row r="6" spans="2:5" ht="30" x14ac:dyDescent="0.25">
      <c r="B6" s="87" t="s">
        <v>113</v>
      </c>
      <c r="C6" s="94" t="s">
        <v>114</v>
      </c>
      <c r="D6" s="148">
        <v>125</v>
      </c>
      <c r="E6" s="94" t="s">
        <v>112</v>
      </c>
    </row>
    <row r="7" spans="2:5" ht="30" x14ac:dyDescent="0.25">
      <c r="B7" s="87" t="s">
        <v>115</v>
      </c>
      <c r="C7" s="94" t="s">
        <v>116</v>
      </c>
      <c r="D7" s="148">
        <v>34</v>
      </c>
      <c r="E7" s="94" t="s">
        <v>112</v>
      </c>
    </row>
    <row r="8" spans="2:5" ht="30" x14ac:dyDescent="0.25">
      <c r="B8" s="87" t="s">
        <v>117</v>
      </c>
      <c r="C8" s="94" t="s">
        <v>118</v>
      </c>
      <c r="D8" s="148">
        <v>3820</v>
      </c>
      <c r="E8" s="94" t="s">
        <v>112</v>
      </c>
    </row>
    <row r="9" spans="2:5" ht="30" x14ac:dyDescent="0.25">
      <c r="B9" s="87" t="s">
        <v>119</v>
      </c>
      <c r="C9" s="94" t="s">
        <v>120</v>
      </c>
      <c r="D9" s="148">
        <v>109604</v>
      </c>
      <c r="E9" s="94" t="s">
        <v>112</v>
      </c>
    </row>
    <row r="10" spans="2:5" ht="105" x14ac:dyDescent="0.25">
      <c r="B10" s="87" t="s">
        <v>121</v>
      </c>
      <c r="C10" s="94" t="s">
        <v>122</v>
      </c>
      <c r="D10" s="152">
        <f>IF(ISERR(SUMPRODUCT((Столбец9*Столбец13)*(Столбец8="В")*(Столбец27=1))/D$5),0,SUMPRODUCT((Столбец9*Столбец13)*(Столбец8="В")*(Столбец27=1))/D$5)</f>
        <v>1.6263822931248513E-2</v>
      </c>
      <c r="E10" s="94" t="s">
        <v>123</v>
      </c>
    </row>
    <row r="11" spans="2:5" ht="90" x14ac:dyDescent="0.25">
      <c r="B11" s="87" t="s">
        <v>124</v>
      </c>
      <c r="C11" s="94" t="s">
        <v>125</v>
      </c>
      <c r="D11" s="152">
        <f>IF(ISERR(SUMIFS(Столбец13,Столбец8,"В",Столбец27,1)/D$5),0,SUMIFS(Столбец13,Столбец8,"В",Столбец27,1)/D$5)</f>
        <v>9.2003204704929429E-3</v>
      </c>
      <c r="E11" s="94" t="s">
        <v>126</v>
      </c>
    </row>
    <row r="12" spans="2:5" ht="90" x14ac:dyDescent="0.25">
      <c r="B12" s="87" t="s">
        <v>127</v>
      </c>
      <c r="C12" s="94" t="s">
        <v>128</v>
      </c>
      <c r="D12" s="152">
        <f>IF(ISERR(SUMPRODUCT((Столбец9*Столбец13)*(Столбец8="П"))/D$5),0,SUMPRODUCT((Столбец9*Столбец13)*(Столбец8="П"))/D$5)</f>
        <v>0</v>
      </c>
      <c r="E12" s="94" t="s">
        <v>129</v>
      </c>
    </row>
    <row r="13" spans="2:5" ht="75" x14ac:dyDescent="0.25">
      <c r="B13" s="87" t="s">
        <v>130</v>
      </c>
      <c r="C13" s="94" t="s">
        <v>131</v>
      </c>
      <c r="D13" s="152">
        <f>IF(ISERR(SUMIFS(Столбец13,Столбец8,"П")/D$5),0,SUMIFS(Столбец13,Столбец8,"П")/D$5)</f>
        <v>0</v>
      </c>
      <c r="E13" s="94" t="s">
        <v>132</v>
      </c>
    </row>
  </sheetData>
  <sheetProtection password="FA9C" sheet="1" objects="1" scenarios="1" formatCells="0" formatColumns="0" formatRows="0"/>
  <mergeCells count="1">
    <mergeCell ref="B2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C1:AC231"/>
  <sheetViews>
    <sheetView topLeftCell="Q202" workbookViewId="0">
      <selection activeCell="T219" sqref="T219"/>
    </sheetView>
  </sheetViews>
  <sheetFormatPr defaultRowHeight="15" x14ac:dyDescent="0.25"/>
  <cols>
    <col min="16" max="16" width="7" customWidth="1"/>
    <col min="17" max="17" width="160" style="10" bestFit="1" customWidth="1"/>
    <col min="18" max="18" width="7.85546875" bestFit="1" customWidth="1"/>
    <col min="19" max="19" width="9" style="31" bestFit="1" customWidth="1"/>
    <col min="20" max="20" width="9.140625" style="31"/>
    <col min="21" max="21" width="11.85546875" style="31" customWidth="1"/>
    <col min="24" max="24" width="12.42578125" customWidth="1"/>
  </cols>
  <sheetData>
    <row r="1" spans="6:23" ht="225.75" thickBot="1" x14ac:dyDescent="0.3">
      <c r="S1" s="128" t="s">
        <v>39</v>
      </c>
      <c r="T1" s="129" t="s">
        <v>40</v>
      </c>
      <c r="U1" s="129" t="s">
        <v>41</v>
      </c>
    </row>
    <row r="2" spans="6:23" ht="51" customHeight="1" thickBot="1" x14ac:dyDescent="0.3">
      <c r="Q2" s="11" t="s">
        <v>6</v>
      </c>
      <c r="R2" s="8">
        <v>2020</v>
      </c>
      <c r="S2" s="13">
        <v>0.50509999999999999</v>
      </c>
      <c r="T2" s="14">
        <v>0.20380000000000001</v>
      </c>
      <c r="U2" s="14">
        <v>1.0253000000000001</v>
      </c>
      <c r="V2" s="31"/>
      <c r="W2" s="31"/>
    </row>
    <row r="3" spans="6:23" ht="15.75" thickBot="1" x14ac:dyDescent="0.3">
      <c r="I3" s="11"/>
      <c r="Q3" s="11" t="s">
        <v>6</v>
      </c>
      <c r="R3" s="9">
        <v>2021</v>
      </c>
      <c r="S3" s="15">
        <v>0.4975</v>
      </c>
      <c r="T3" s="16">
        <v>0.20080000000000001</v>
      </c>
      <c r="U3" s="16">
        <v>1.0099</v>
      </c>
      <c r="V3" s="31"/>
      <c r="W3" s="31"/>
    </row>
    <row r="4" spans="6:23" ht="15.75" thickBot="1" x14ac:dyDescent="0.3">
      <c r="F4" t="s">
        <v>5</v>
      </c>
      <c r="I4" s="11"/>
      <c r="Q4" s="11" t="s">
        <v>6</v>
      </c>
      <c r="R4" s="9">
        <v>2022</v>
      </c>
      <c r="S4" s="15">
        <v>0.49009999999999998</v>
      </c>
      <c r="T4" s="16">
        <v>0.19769999999999999</v>
      </c>
      <c r="U4" s="16">
        <v>1</v>
      </c>
      <c r="V4" s="31"/>
      <c r="W4" s="31"/>
    </row>
    <row r="5" spans="6:23" ht="15.75" thickBot="1" x14ac:dyDescent="0.3">
      <c r="I5" s="11"/>
      <c r="Q5" s="11" t="s">
        <v>6</v>
      </c>
      <c r="R5" s="9">
        <v>2023</v>
      </c>
      <c r="S5" s="15">
        <v>0.48270000000000002</v>
      </c>
      <c r="T5" s="16">
        <v>0.1948</v>
      </c>
      <c r="U5" s="16">
        <v>1</v>
      </c>
      <c r="V5" s="31"/>
      <c r="W5" s="31"/>
    </row>
    <row r="6" spans="6:23" ht="15.75" thickBot="1" x14ac:dyDescent="0.3">
      <c r="I6" s="11"/>
      <c r="Q6" s="11" t="s">
        <v>6</v>
      </c>
      <c r="R6" s="9">
        <v>2024</v>
      </c>
      <c r="S6" s="15">
        <v>0.47549999999999998</v>
      </c>
      <c r="T6" s="16">
        <v>0.19189999999999999</v>
      </c>
      <c r="U6" s="16">
        <v>1</v>
      </c>
      <c r="V6" s="31"/>
      <c r="W6" s="31"/>
    </row>
    <row r="7" spans="6:23" ht="15.75" customHeight="1" thickBot="1" x14ac:dyDescent="0.3">
      <c r="I7" s="11"/>
      <c r="Q7" s="11" t="s">
        <v>7</v>
      </c>
      <c r="R7" s="9">
        <v>2020</v>
      </c>
      <c r="S7" s="13">
        <v>4.4021999999999997</v>
      </c>
      <c r="T7" s="14">
        <v>0.42809999999999998</v>
      </c>
      <c r="U7" s="14">
        <v>1</v>
      </c>
      <c r="V7" s="29"/>
      <c r="W7" s="29"/>
    </row>
    <row r="8" spans="6:23" ht="15.75" thickBot="1" x14ac:dyDescent="0.3">
      <c r="I8" s="11"/>
      <c r="Q8" s="11" t="s">
        <v>7</v>
      </c>
      <c r="R8" s="9">
        <v>2021</v>
      </c>
      <c r="S8" s="15">
        <v>4.3361999999999998</v>
      </c>
      <c r="T8" s="16">
        <v>0.42159999999999997</v>
      </c>
      <c r="U8" s="16">
        <v>1</v>
      </c>
      <c r="V8" s="29"/>
      <c r="W8" s="29"/>
    </row>
    <row r="9" spans="6:23" ht="15.75" thickBot="1" x14ac:dyDescent="0.3">
      <c r="I9" s="11"/>
      <c r="Q9" s="11" t="s">
        <v>7</v>
      </c>
      <c r="R9" s="9">
        <v>2022</v>
      </c>
      <c r="S9" s="15">
        <v>4.2710999999999997</v>
      </c>
      <c r="T9" s="16">
        <v>0.4153</v>
      </c>
      <c r="U9" s="16">
        <v>1</v>
      </c>
      <c r="V9" s="29"/>
      <c r="W9" s="29"/>
    </row>
    <row r="10" spans="6:23" ht="15.75" thickBot="1" x14ac:dyDescent="0.3">
      <c r="I10" s="11"/>
      <c r="Q10" s="11" t="s">
        <v>7</v>
      </c>
      <c r="R10" s="9">
        <v>2023</v>
      </c>
      <c r="S10" s="15">
        <v>4.2070999999999996</v>
      </c>
      <c r="T10" s="16">
        <v>0.40910000000000002</v>
      </c>
      <c r="U10" s="16">
        <v>1</v>
      </c>
      <c r="V10" s="29"/>
      <c r="W10" s="29"/>
    </row>
    <row r="11" spans="6:23" ht="15.75" thickBot="1" x14ac:dyDescent="0.3">
      <c r="I11" s="11"/>
      <c r="Q11" s="11" t="s">
        <v>7</v>
      </c>
      <c r="R11" s="9">
        <v>2024</v>
      </c>
      <c r="S11" s="15">
        <v>4.1439000000000004</v>
      </c>
      <c r="T11" s="16">
        <v>0.40289999999999998</v>
      </c>
      <c r="U11" s="16">
        <v>1</v>
      </c>
      <c r="V11" s="29"/>
      <c r="W11" s="29"/>
    </row>
    <row r="12" spans="6:23" ht="15.75" customHeight="1" thickBot="1" x14ac:dyDescent="0.3">
      <c r="I12" s="11"/>
      <c r="Q12" s="11" t="s">
        <v>8</v>
      </c>
      <c r="R12" s="9">
        <v>2020</v>
      </c>
      <c r="S12" s="13">
        <v>9.1700000000000004E-2</v>
      </c>
      <c r="T12" s="14">
        <v>0.16370000000000001</v>
      </c>
      <c r="U12" s="14">
        <v>1</v>
      </c>
      <c r="V12" s="29"/>
      <c r="W12" s="29"/>
    </row>
    <row r="13" spans="6:23" ht="15.75" thickBot="1" x14ac:dyDescent="0.3">
      <c r="I13" s="11"/>
      <c r="Q13" s="11" t="s">
        <v>8</v>
      </c>
      <c r="R13" s="9">
        <v>2021</v>
      </c>
      <c r="S13" s="15">
        <v>9.0300000000000005E-2</v>
      </c>
      <c r="T13" s="16">
        <v>0.16120000000000001</v>
      </c>
      <c r="U13" s="16">
        <v>1</v>
      </c>
      <c r="V13" s="29"/>
      <c r="W13" s="29"/>
    </row>
    <row r="14" spans="6:23" ht="15.75" thickBot="1" x14ac:dyDescent="0.3">
      <c r="I14" s="11"/>
      <c r="Q14" s="11" t="s">
        <v>8</v>
      </c>
      <c r="R14" s="9">
        <v>2022</v>
      </c>
      <c r="S14" s="130">
        <v>8.8900000000000007E-2</v>
      </c>
      <c r="T14" s="16">
        <v>0.1588</v>
      </c>
      <c r="U14" s="16">
        <v>1</v>
      </c>
      <c r="V14" s="29"/>
      <c r="W14" s="29"/>
    </row>
    <row r="15" spans="6:23" ht="15.75" thickBot="1" x14ac:dyDescent="0.3">
      <c r="I15" s="11"/>
      <c r="Q15" s="11" t="s">
        <v>8</v>
      </c>
      <c r="R15" s="9">
        <v>2023</v>
      </c>
      <c r="S15" s="130">
        <v>8.7599999999999997E-2</v>
      </c>
      <c r="T15" s="16">
        <v>0.15640000000000001</v>
      </c>
      <c r="U15" s="16">
        <v>1</v>
      </c>
      <c r="V15" s="29"/>
      <c r="W15" s="29"/>
    </row>
    <row r="16" spans="6:23" ht="15.75" thickBot="1" x14ac:dyDescent="0.3">
      <c r="I16" s="11"/>
      <c r="Q16" s="11" t="s">
        <v>8</v>
      </c>
      <c r="R16" s="9">
        <v>2024</v>
      </c>
      <c r="S16" s="130">
        <v>8.6300000000000002E-2</v>
      </c>
      <c r="T16" s="16">
        <v>0.15409999999999999</v>
      </c>
      <c r="U16" s="16">
        <v>1</v>
      </c>
      <c r="V16" s="29"/>
      <c r="W16" s="29"/>
    </row>
    <row r="17" spans="9:23" ht="15.75" customHeight="1" thickBot="1" x14ac:dyDescent="0.3">
      <c r="I17" s="11"/>
      <c r="Q17" s="11" t="s">
        <v>9</v>
      </c>
      <c r="R17" s="9">
        <v>2020</v>
      </c>
      <c r="S17" s="13">
        <v>0.3352</v>
      </c>
      <c r="T17" s="14">
        <v>7.1999999999999995E-2</v>
      </c>
      <c r="U17" s="14">
        <v>1</v>
      </c>
      <c r="V17" s="30"/>
      <c r="W17" s="30"/>
    </row>
    <row r="18" spans="9:23" ht="15.75" thickBot="1" x14ac:dyDescent="0.3">
      <c r="I18" s="11"/>
      <c r="Q18" s="11" t="s">
        <v>9</v>
      </c>
      <c r="R18" s="9">
        <v>2021</v>
      </c>
      <c r="S18" s="130">
        <v>0.3301</v>
      </c>
      <c r="T18" s="131">
        <v>7.0900000000000005E-2</v>
      </c>
      <c r="U18" s="16">
        <v>1</v>
      </c>
      <c r="V18" s="30"/>
      <c r="W18" s="30"/>
    </row>
    <row r="19" spans="9:23" ht="15.75" thickBot="1" x14ac:dyDescent="0.3">
      <c r="I19" s="11"/>
      <c r="Q19" s="11" t="s">
        <v>9</v>
      </c>
      <c r="R19" s="9">
        <v>2022</v>
      </c>
      <c r="S19" s="130">
        <v>0.32519999999999999</v>
      </c>
      <c r="T19" s="131">
        <v>6.9900000000000004E-2</v>
      </c>
      <c r="U19" s="16">
        <v>1</v>
      </c>
      <c r="V19" s="30"/>
      <c r="W19" s="30"/>
    </row>
    <row r="20" spans="9:23" ht="15.75" thickBot="1" x14ac:dyDescent="0.3">
      <c r="I20" s="11"/>
      <c r="Q20" s="11" t="s">
        <v>9</v>
      </c>
      <c r="R20" s="9">
        <v>2023</v>
      </c>
      <c r="S20" s="130">
        <v>0.32029999999999997</v>
      </c>
      <c r="T20" s="131">
        <v>6.88E-2</v>
      </c>
      <c r="U20" s="16">
        <v>1</v>
      </c>
      <c r="V20" s="30"/>
      <c r="W20" s="30"/>
    </row>
    <row r="21" spans="9:23" ht="15.75" thickBot="1" x14ac:dyDescent="0.3">
      <c r="I21" s="11"/>
      <c r="Q21" s="11" t="s">
        <v>9</v>
      </c>
      <c r="R21" s="9">
        <v>2024</v>
      </c>
      <c r="S21" s="15">
        <v>0.3155</v>
      </c>
      <c r="T21" s="16">
        <v>6.7799999999999999E-2</v>
      </c>
      <c r="U21" s="16">
        <v>1</v>
      </c>
      <c r="V21" s="30"/>
      <c r="W21" s="30"/>
    </row>
    <row r="22" spans="9:23" ht="60.75" customHeight="1" thickBot="1" x14ac:dyDescent="0.3">
      <c r="I22" s="11"/>
      <c r="Q22" s="11" t="s">
        <v>10</v>
      </c>
      <c r="R22" s="9">
        <v>2020</v>
      </c>
      <c r="S22" s="13">
        <v>0.315</v>
      </c>
      <c r="T22" s="14">
        <v>0.14929999999999999</v>
      </c>
      <c r="U22" s="14">
        <v>1</v>
      </c>
      <c r="V22" s="29"/>
      <c r="W22" s="29"/>
    </row>
    <row r="23" spans="9:23" ht="15.75" thickBot="1" x14ac:dyDescent="0.3">
      <c r="I23" s="11"/>
      <c r="Q23" s="11" t="s">
        <v>10</v>
      </c>
      <c r="R23" s="9">
        <v>2021</v>
      </c>
      <c r="S23" s="15">
        <v>0.31030000000000002</v>
      </c>
      <c r="T23" s="16">
        <v>0.14699999999999999</v>
      </c>
      <c r="U23" s="16">
        <v>1</v>
      </c>
      <c r="V23" s="29"/>
      <c r="W23" s="29"/>
    </row>
    <row r="24" spans="9:23" ht="15.75" thickBot="1" x14ac:dyDescent="0.3">
      <c r="I24" s="11"/>
      <c r="Q24" s="11" t="s">
        <v>10</v>
      </c>
      <c r="R24" s="9">
        <v>2022</v>
      </c>
      <c r="S24" s="15">
        <v>0.30570000000000003</v>
      </c>
      <c r="T24" s="16">
        <v>0.14480000000000001</v>
      </c>
      <c r="U24" s="16">
        <v>1</v>
      </c>
      <c r="V24" s="29"/>
      <c r="W24" s="29"/>
    </row>
    <row r="25" spans="9:23" ht="15.75" thickBot="1" x14ac:dyDescent="0.3">
      <c r="I25" s="11"/>
      <c r="Q25" s="11" t="s">
        <v>10</v>
      </c>
      <c r="R25" s="9">
        <v>2023</v>
      </c>
      <c r="S25" s="15">
        <v>0.30109999999999998</v>
      </c>
      <c r="T25" s="16">
        <v>0.14269999999999999</v>
      </c>
      <c r="U25" s="16">
        <v>1</v>
      </c>
      <c r="V25" s="29"/>
      <c r="W25" s="29"/>
    </row>
    <row r="26" spans="9:23" ht="15.75" thickBot="1" x14ac:dyDescent="0.3">
      <c r="I26" s="11"/>
      <c r="Q26" s="11" t="s">
        <v>10</v>
      </c>
      <c r="R26" s="9">
        <v>2024</v>
      </c>
      <c r="S26" s="15">
        <v>0.29659999999999997</v>
      </c>
      <c r="T26" s="16">
        <v>0.14050000000000001</v>
      </c>
      <c r="U26" s="16">
        <v>1</v>
      </c>
      <c r="V26" s="29"/>
      <c r="W26" s="29"/>
    </row>
    <row r="27" spans="9:23" ht="15.75" customHeight="1" thickBot="1" x14ac:dyDescent="0.3">
      <c r="I27" s="11"/>
      <c r="Q27" s="11" t="s">
        <v>11</v>
      </c>
      <c r="R27" s="9">
        <v>2020</v>
      </c>
      <c r="S27" s="13">
        <v>5.6399999999999999E-2</v>
      </c>
      <c r="T27" s="14">
        <v>1.83E-2</v>
      </c>
      <c r="U27" s="14">
        <v>1</v>
      </c>
      <c r="V27" s="30"/>
      <c r="W27" s="30"/>
    </row>
    <row r="28" spans="9:23" ht="15.75" thickBot="1" x14ac:dyDescent="0.3">
      <c r="I28" s="11"/>
      <c r="Q28" s="11" t="s">
        <v>11</v>
      </c>
      <c r="R28" s="9">
        <v>2021</v>
      </c>
      <c r="S28" s="15">
        <v>5.5500000000000001E-2</v>
      </c>
      <c r="T28" s="16">
        <v>1.7999999999999999E-2</v>
      </c>
      <c r="U28" s="16">
        <v>1</v>
      </c>
      <c r="V28" s="30"/>
      <c r="W28" s="30"/>
    </row>
    <row r="29" spans="9:23" ht="15.75" thickBot="1" x14ac:dyDescent="0.3">
      <c r="I29" s="11"/>
      <c r="Q29" s="11" t="s">
        <v>11</v>
      </c>
      <c r="R29" s="9">
        <v>2022</v>
      </c>
      <c r="S29" s="15">
        <v>5.4699999999999999E-2</v>
      </c>
      <c r="T29" s="16">
        <v>1.77E-2</v>
      </c>
      <c r="U29" s="16">
        <v>1</v>
      </c>
      <c r="V29" s="30"/>
      <c r="W29" s="30"/>
    </row>
    <row r="30" spans="9:23" ht="15.75" thickBot="1" x14ac:dyDescent="0.3">
      <c r="I30" s="11"/>
      <c r="Q30" s="11" t="s">
        <v>11</v>
      </c>
      <c r="R30" s="9">
        <v>2023</v>
      </c>
      <c r="S30" s="15">
        <v>5.3900000000000003E-2</v>
      </c>
      <c r="T30" s="16">
        <v>1.7500000000000002E-2</v>
      </c>
      <c r="U30" s="16">
        <v>1</v>
      </c>
      <c r="V30" s="30"/>
      <c r="W30" s="30"/>
    </row>
    <row r="31" spans="9:23" ht="15.75" thickBot="1" x14ac:dyDescent="0.3">
      <c r="I31" s="11"/>
      <c r="Q31" s="11" t="s">
        <v>11</v>
      </c>
      <c r="R31" s="9">
        <v>2024</v>
      </c>
      <c r="S31" s="15">
        <v>5.2999999999999999E-2</v>
      </c>
      <c r="T31" s="16">
        <v>1.72E-2</v>
      </c>
      <c r="U31" s="16">
        <v>1</v>
      </c>
      <c r="V31" s="30"/>
      <c r="W31" s="30"/>
    </row>
    <row r="32" spans="9:23" ht="26.25" customHeight="1" thickBot="1" x14ac:dyDescent="0.3">
      <c r="I32" s="11"/>
      <c r="Q32" s="11" t="s">
        <v>12</v>
      </c>
      <c r="R32" s="9">
        <v>2020</v>
      </c>
      <c r="S32" s="132">
        <v>0.1086</v>
      </c>
      <c r="T32" s="133">
        <v>5.4699999999999999E-2</v>
      </c>
      <c r="U32" s="14">
        <v>1</v>
      </c>
      <c r="V32" s="29"/>
      <c r="W32" s="29"/>
    </row>
    <row r="33" spans="3:24" ht="15.75" thickBot="1" x14ac:dyDescent="0.3">
      <c r="I33" s="11"/>
      <c r="Q33" s="11" t="s">
        <v>12</v>
      </c>
      <c r="R33" s="9">
        <v>2021</v>
      </c>
      <c r="S33" s="130">
        <v>0.1069</v>
      </c>
      <c r="T33" s="131">
        <v>5.3900000000000003E-2</v>
      </c>
      <c r="U33" s="16">
        <v>1</v>
      </c>
      <c r="V33" s="29"/>
      <c r="W33" s="29"/>
    </row>
    <row r="34" spans="3:24" ht="15.75" thickBot="1" x14ac:dyDescent="0.3">
      <c r="Q34" s="11" t="s">
        <v>12</v>
      </c>
      <c r="R34" s="9">
        <v>2022</v>
      </c>
      <c r="S34" s="130">
        <v>0.1053</v>
      </c>
      <c r="T34" s="131">
        <v>5.3100000000000001E-2</v>
      </c>
      <c r="U34" s="16">
        <v>1</v>
      </c>
      <c r="V34" s="29"/>
      <c r="W34" s="29"/>
    </row>
    <row r="35" spans="3:24" ht="15.75" thickBot="1" x14ac:dyDescent="0.3">
      <c r="Q35" s="11" t="s">
        <v>12</v>
      </c>
      <c r="R35" s="9">
        <v>2023</v>
      </c>
      <c r="S35" s="15">
        <v>0.1037</v>
      </c>
      <c r="T35" s="16">
        <v>5.2299999999999999E-2</v>
      </c>
      <c r="U35" s="16">
        <v>1</v>
      </c>
      <c r="V35" s="29"/>
      <c r="W35" s="29"/>
    </row>
    <row r="36" spans="3:24" ht="15.75" thickBot="1" x14ac:dyDescent="0.3">
      <c r="Q36" s="11" t="s">
        <v>12</v>
      </c>
      <c r="R36" s="9">
        <v>2024</v>
      </c>
      <c r="S36" s="15">
        <v>0.1022</v>
      </c>
      <c r="T36" s="16">
        <v>5.1499999999999997E-2</v>
      </c>
      <c r="U36" s="16">
        <v>1</v>
      </c>
      <c r="V36" s="29"/>
      <c r="W36" s="29"/>
    </row>
    <row r="37" spans="3:24" ht="15.75" customHeight="1" thickBot="1" x14ac:dyDescent="0.3">
      <c r="C37" s="1" t="s">
        <v>0</v>
      </c>
      <c r="D37" s="6" t="s">
        <v>6</v>
      </c>
      <c r="E37" s="2" t="s">
        <v>1</v>
      </c>
      <c r="F37" s="7">
        <v>2021</v>
      </c>
      <c r="Q37" s="11" t="s">
        <v>13</v>
      </c>
      <c r="R37" s="9">
        <v>2020</v>
      </c>
      <c r="S37" s="134">
        <v>0</v>
      </c>
      <c r="T37" s="135">
        <v>0</v>
      </c>
      <c r="U37" s="135">
        <v>1</v>
      </c>
      <c r="V37" s="29"/>
      <c r="W37" s="29"/>
      <c r="X37" s="29"/>
    </row>
    <row r="38" spans="3:24" ht="15.75" thickBot="1" x14ac:dyDescent="0.3">
      <c r="Q38" s="11" t="s">
        <v>13</v>
      </c>
      <c r="R38" s="9">
        <v>2021</v>
      </c>
      <c r="S38" s="136">
        <v>0</v>
      </c>
      <c r="T38" s="137">
        <v>0</v>
      </c>
      <c r="U38" s="137">
        <v>1</v>
      </c>
      <c r="V38" s="29"/>
      <c r="W38" s="29"/>
    </row>
    <row r="39" spans="3:24" ht="15.75" thickBot="1" x14ac:dyDescent="0.3">
      <c r="Q39" s="11" t="s">
        <v>13</v>
      </c>
      <c r="R39" s="9">
        <v>2022</v>
      </c>
      <c r="S39" s="136">
        <v>0</v>
      </c>
      <c r="T39" s="137">
        <v>0</v>
      </c>
      <c r="U39" s="137">
        <v>1</v>
      </c>
      <c r="V39" s="29"/>
      <c r="W39" s="29"/>
    </row>
    <row r="40" spans="3:24" ht="60.75" thickBot="1" x14ac:dyDescent="0.3">
      <c r="C40" s="3" t="s">
        <v>2</v>
      </c>
      <c r="D40" t="s">
        <v>4</v>
      </c>
      <c r="Q40" s="11" t="s">
        <v>13</v>
      </c>
      <c r="R40" s="9">
        <v>2023</v>
      </c>
      <c r="S40" s="136">
        <v>0</v>
      </c>
      <c r="T40" s="137">
        <v>0</v>
      </c>
      <c r="U40" s="137">
        <v>1</v>
      </c>
      <c r="V40" s="29"/>
      <c r="W40" s="29"/>
    </row>
    <row r="41" spans="3:24" ht="15.75" thickBot="1" x14ac:dyDescent="0.3">
      <c r="C41" s="4">
        <f>SUMIFS(R2:R161,S2:S161,D37,Q2:Q161,F37)</f>
        <v>0</v>
      </c>
      <c r="D41" s="5"/>
      <c r="Q41" s="11" t="s">
        <v>13</v>
      </c>
      <c r="R41" s="9">
        <v>2024</v>
      </c>
      <c r="S41" s="136">
        <v>0</v>
      </c>
      <c r="T41" s="137">
        <v>0</v>
      </c>
      <c r="U41" s="137">
        <v>1</v>
      </c>
      <c r="V41" s="29"/>
      <c r="W41" s="29"/>
    </row>
    <row r="42" spans="3:24" ht="15.75" customHeight="1" thickBot="1" x14ac:dyDescent="0.3">
      <c r="Q42" s="11" t="s">
        <v>14</v>
      </c>
      <c r="R42" s="9">
        <v>2020</v>
      </c>
      <c r="S42" s="13">
        <v>0</v>
      </c>
      <c r="T42" s="14">
        <v>0</v>
      </c>
      <c r="U42" s="14">
        <v>1</v>
      </c>
      <c r="V42" s="29"/>
      <c r="W42" s="29"/>
    </row>
    <row r="43" spans="3:24" ht="30.75" thickBot="1" x14ac:dyDescent="0.3">
      <c r="C43" s="3" t="s">
        <v>3</v>
      </c>
      <c r="D43" t="s">
        <v>4</v>
      </c>
      <c r="Q43" s="11" t="s">
        <v>14</v>
      </c>
      <c r="R43" s="9">
        <v>2021</v>
      </c>
      <c r="S43" s="15">
        <v>0</v>
      </c>
      <c r="T43" s="16">
        <v>0</v>
      </c>
      <c r="U43" s="16">
        <v>1</v>
      </c>
      <c r="V43" s="29"/>
      <c r="W43" s="29"/>
    </row>
    <row r="44" spans="3:24" ht="15.75" thickBot="1" x14ac:dyDescent="0.3">
      <c r="C44" s="4">
        <f>SUMIFS(R2:R161,T2:T161,D37,Q2:Q161,F37)</f>
        <v>0</v>
      </c>
      <c r="D44" s="5"/>
      <c r="Q44" s="11" t="s">
        <v>14</v>
      </c>
      <c r="R44" s="9">
        <v>2022</v>
      </c>
      <c r="S44" s="15">
        <v>0</v>
      </c>
      <c r="T44" s="16">
        <v>0</v>
      </c>
      <c r="U44" s="16">
        <v>1</v>
      </c>
      <c r="V44" s="29"/>
      <c r="W44" s="29"/>
    </row>
    <row r="45" spans="3:24" ht="15.75" thickBot="1" x14ac:dyDescent="0.3">
      <c r="Q45" s="11" t="s">
        <v>14</v>
      </c>
      <c r="R45" s="9">
        <v>2023</v>
      </c>
      <c r="S45" s="15">
        <v>0</v>
      </c>
      <c r="T45" s="16">
        <v>0</v>
      </c>
      <c r="U45" s="16">
        <v>1</v>
      </c>
      <c r="V45" s="29"/>
      <c r="W45" s="29"/>
    </row>
    <row r="46" spans="3:24" ht="15.75" thickBot="1" x14ac:dyDescent="0.3">
      <c r="Q46" s="11" t="s">
        <v>14</v>
      </c>
      <c r="R46" s="9">
        <v>2024</v>
      </c>
      <c r="S46" s="15">
        <v>0</v>
      </c>
      <c r="T46" s="16">
        <v>0</v>
      </c>
      <c r="U46" s="16">
        <v>1</v>
      </c>
      <c r="V46" s="29"/>
      <c r="W46" s="29"/>
    </row>
    <row r="47" spans="3:24" ht="15.75" customHeight="1" thickBot="1" x14ac:dyDescent="0.3">
      <c r="Q47" s="11" t="s">
        <v>15</v>
      </c>
      <c r="R47" s="9">
        <v>2020</v>
      </c>
      <c r="S47" s="13">
        <v>5.1999999999999998E-2</v>
      </c>
      <c r="T47" s="14">
        <v>6.93E-2</v>
      </c>
      <c r="U47" s="14">
        <v>1</v>
      </c>
      <c r="V47" s="29"/>
      <c r="W47" s="29"/>
    </row>
    <row r="48" spans="3:24" ht="15.75" thickBot="1" x14ac:dyDescent="0.3">
      <c r="Q48" s="11" t="s">
        <v>15</v>
      </c>
      <c r="R48" s="9">
        <v>2021</v>
      </c>
      <c r="S48" s="15">
        <v>5.1200000000000002E-2</v>
      </c>
      <c r="T48" s="16">
        <v>6.83E-2</v>
      </c>
      <c r="U48" s="16">
        <v>1</v>
      </c>
      <c r="V48" s="29"/>
      <c r="W48" s="29"/>
    </row>
    <row r="49" spans="17:23" ht="15.75" thickBot="1" x14ac:dyDescent="0.3">
      <c r="Q49" s="11" t="s">
        <v>15</v>
      </c>
      <c r="R49" s="9">
        <v>2022</v>
      </c>
      <c r="S49" s="15">
        <v>5.04E-2</v>
      </c>
      <c r="T49" s="16">
        <v>6.7299999999999999E-2</v>
      </c>
      <c r="U49" s="16">
        <v>1</v>
      </c>
      <c r="V49" s="29"/>
      <c r="W49" s="29"/>
    </row>
    <row r="50" spans="17:23" ht="15.75" thickBot="1" x14ac:dyDescent="0.3">
      <c r="Q50" s="11" t="s">
        <v>15</v>
      </c>
      <c r="R50" s="9">
        <v>2023</v>
      </c>
      <c r="S50" s="15">
        <v>4.9700000000000001E-2</v>
      </c>
      <c r="T50" s="16">
        <v>6.6299999999999998E-2</v>
      </c>
      <c r="U50" s="16">
        <v>1</v>
      </c>
      <c r="V50" s="29"/>
      <c r="W50" s="29"/>
    </row>
    <row r="51" spans="17:23" ht="15.75" thickBot="1" x14ac:dyDescent="0.3">
      <c r="Q51" s="11" t="s">
        <v>15</v>
      </c>
      <c r="R51" s="9">
        <v>2024</v>
      </c>
      <c r="S51" s="15">
        <v>4.8899999999999999E-2</v>
      </c>
      <c r="T51" s="16">
        <v>6.5299999999999997E-2</v>
      </c>
      <c r="U51" s="16">
        <v>1</v>
      </c>
      <c r="V51" s="29"/>
      <c r="W51" s="29"/>
    </row>
    <row r="52" spans="17:23" ht="15.75" customHeight="1" thickBot="1" x14ac:dyDescent="0.3">
      <c r="Q52" s="11" t="s">
        <v>16</v>
      </c>
      <c r="R52" s="9">
        <v>2020</v>
      </c>
      <c r="S52" s="13">
        <v>0.22459999999999999</v>
      </c>
      <c r="T52" s="14">
        <v>0.18010000000000001</v>
      </c>
      <c r="U52" s="14">
        <v>1</v>
      </c>
      <c r="V52" s="29"/>
      <c r="W52" s="29"/>
    </row>
    <row r="53" spans="17:23" ht="15.75" thickBot="1" x14ac:dyDescent="0.3">
      <c r="Q53" s="11" t="s">
        <v>16</v>
      </c>
      <c r="R53" s="9">
        <v>2021</v>
      </c>
      <c r="S53" s="15">
        <v>0.22120000000000001</v>
      </c>
      <c r="T53" s="16">
        <v>0.1774</v>
      </c>
      <c r="U53" s="16">
        <v>1</v>
      </c>
      <c r="V53" s="29"/>
      <c r="W53" s="29"/>
    </row>
    <row r="54" spans="17:23" ht="15.75" thickBot="1" x14ac:dyDescent="0.3">
      <c r="Q54" s="11" t="s">
        <v>16</v>
      </c>
      <c r="R54" s="9">
        <v>2022</v>
      </c>
      <c r="S54" s="130">
        <v>0.21790000000000001</v>
      </c>
      <c r="T54" s="16">
        <v>0.17469999999999999</v>
      </c>
      <c r="U54" s="16">
        <v>1</v>
      </c>
      <c r="V54" s="29"/>
      <c r="W54" s="29"/>
    </row>
    <row r="55" spans="17:23" ht="15.75" thickBot="1" x14ac:dyDescent="0.3">
      <c r="Q55" s="11" t="s">
        <v>16</v>
      </c>
      <c r="R55" s="9">
        <v>2023</v>
      </c>
      <c r="S55" s="15">
        <v>0.21460000000000001</v>
      </c>
      <c r="T55" s="16">
        <v>0.1721</v>
      </c>
      <c r="U55" s="16">
        <v>1</v>
      </c>
      <c r="V55" s="29"/>
      <c r="W55" s="29"/>
    </row>
    <row r="56" spans="17:23" ht="15.75" thickBot="1" x14ac:dyDescent="0.3">
      <c r="Q56" s="11" t="s">
        <v>16</v>
      </c>
      <c r="R56" s="9">
        <v>2024</v>
      </c>
      <c r="S56" s="15">
        <v>0.2114</v>
      </c>
      <c r="T56" s="131">
        <v>0.16950000000000001</v>
      </c>
      <c r="U56" s="16">
        <v>1</v>
      </c>
      <c r="V56" s="29"/>
      <c r="W56" s="29"/>
    </row>
    <row r="57" spans="17:23" ht="25.5" customHeight="1" thickBot="1" x14ac:dyDescent="0.3">
      <c r="Q57" s="11" t="s">
        <v>17</v>
      </c>
      <c r="R57" s="9">
        <v>2020</v>
      </c>
      <c r="S57" s="13">
        <v>0.1789</v>
      </c>
      <c r="T57" s="14">
        <v>9.3700000000000006E-2</v>
      </c>
      <c r="U57" s="14">
        <v>1.0709</v>
      </c>
      <c r="V57" s="29"/>
      <c r="W57" s="29"/>
    </row>
    <row r="58" spans="17:23" ht="15.75" thickBot="1" x14ac:dyDescent="0.3">
      <c r="Q58" s="11" t="s">
        <v>17</v>
      </c>
      <c r="R58" s="9">
        <v>2021</v>
      </c>
      <c r="S58" s="15">
        <v>0.1762</v>
      </c>
      <c r="T58" s="16">
        <v>9.2299999999999993E-2</v>
      </c>
      <c r="U58" s="16">
        <v>1.0548</v>
      </c>
      <c r="V58" s="29"/>
      <c r="W58" s="29"/>
    </row>
    <row r="59" spans="17:23" ht="15.75" thickBot="1" x14ac:dyDescent="0.3">
      <c r="Q59" s="11" t="s">
        <v>17</v>
      </c>
      <c r="R59" s="9">
        <v>2022</v>
      </c>
      <c r="S59" s="15">
        <v>0.1736</v>
      </c>
      <c r="T59" s="16">
        <v>9.0899999999999995E-2</v>
      </c>
      <c r="U59" s="16">
        <v>1.0389999999999999</v>
      </c>
      <c r="V59" s="29"/>
      <c r="W59" s="29"/>
    </row>
    <row r="60" spans="17:23" ht="15.75" thickBot="1" x14ac:dyDescent="0.3">
      <c r="Q60" s="11" t="s">
        <v>17</v>
      </c>
      <c r="R60" s="9">
        <v>2023</v>
      </c>
      <c r="S60" s="15">
        <v>0.17100000000000001</v>
      </c>
      <c r="T60" s="16">
        <v>8.9499999999999996E-2</v>
      </c>
      <c r="U60" s="16">
        <v>1.0234000000000001</v>
      </c>
      <c r="V60" s="29"/>
      <c r="W60" s="29"/>
    </row>
    <row r="61" spans="17:23" ht="15.75" thickBot="1" x14ac:dyDescent="0.3">
      <c r="Q61" s="11" t="s">
        <v>17</v>
      </c>
      <c r="R61" s="9">
        <v>2024</v>
      </c>
      <c r="S61" s="15">
        <v>0.16839999999999999</v>
      </c>
      <c r="T61" s="16">
        <v>8.8200000000000001E-2</v>
      </c>
      <c r="U61" s="16">
        <v>1.008</v>
      </c>
      <c r="V61" s="29"/>
      <c r="W61" s="29"/>
    </row>
    <row r="62" spans="17:23" ht="15.75" customHeight="1" thickBot="1" x14ac:dyDescent="0.3">
      <c r="Q62" s="11" t="s">
        <v>18</v>
      </c>
      <c r="R62" s="9">
        <v>2020</v>
      </c>
      <c r="S62" s="138">
        <v>0.28660000000000002</v>
      </c>
      <c r="T62" s="139">
        <v>0.22850000000000001</v>
      </c>
      <c r="U62" s="139">
        <v>1</v>
      </c>
      <c r="V62" s="29"/>
      <c r="W62" s="29"/>
    </row>
    <row r="63" spans="17:23" ht="15.75" thickBot="1" x14ac:dyDescent="0.3">
      <c r="Q63" s="11" t="s">
        <v>18</v>
      </c>
      <c r="R63" s="9">
        <v>2021</v>
      </c>
      <c r="S63" s="140">
        <v>0.2823</v>
      </c>
      <c r="T63" s="141">
        <v>0.22509999999999999</v>
      </c>
      <c r="U63" s="141">
        <v>1</v>
      </c>
      <c r="V63" s="29"/>
      <c r="W63" s="29"/>
    </row>
    <row r="64" spans="17:23" ht="15.75" thickBot="1" x14ac:dyDescent="0.3">
      <c r="Q64" s="11" t="s">
        <v>18</v>
      </c>
      <c r="R64" s="9">
        <v>2022</v>
      </c>
      <c r="S64" s="140">
        <v>0.27800000000000002</v>
      </c>
      <c r="T64" s="141">
        <v>0.22170000000000001</v>
      </c>
      <c r="U64" s="141">
        <v>1</v>
      </c>
      <c r="V64" s="29"/>
      <c r="W64" s="29"/>
    </row>
    <row r="65" spans="9:23" ht="15.75" thickBot="1" x14ac:dyDescent="0.3">
      <c r="Q65" s="11" t="s">
        <v>18</v>
      </c>
      <c r="R65" s="9">
        <v>2023</v>
      </c>
      <c r="S65" s="140">
        <v>0.27389999999999998</v>
      </c>
      <c r="T65" s="141">
        <v>0.21840000000000001</v>
      </c>
      <c r="U65" s="141">
        <v>1</v>
      </c>
      <c r="V65" s="29"/>
      <c r="W65" s="29"/>
    </row>
    <row r="66" spans="9:23" ht="15.75" thickBot="1" x14ac:dyDescent="0.3">
      <c r="Q66" s="11" t="s">
        <v>18</v>
      </c>
      <c r="R66" s="9">
        <v>2024</v>
      </c>
      <c r="S66" s="140">
        <v>0.2697</v>
      </c>
      <c r="T66" s="141">
        <v>0.21510000000000001</v>
      </c>
      <c r="U66" s="141">
        <v>1</v>
      </c>
      <c r="V66" s="29"/>
      <c r="W66" s="29"/>
    </row>
    <row r="67" spans="9:23" ht="15.75" customHeight="1" thickBot="1" x14ac:dyDescent="0.3">
      <c r="Q67" s="11" t="s">
        <v>19</v>
      </c>
      <c r="R67" s="9">
        <v>2020</v>
      </c>
      <c r="S67" s="13">
        <v>2.2700000000000001E-2</v>
      </c>
      <c r="T67" s="14">
        <v>8.8000000000000005E-3</v>
      </c>
      <c r="U67" s="14">
        <v>1</v>
      </c>
      <c r="V67" s="29"/>
      <c r="W67" s="29"/>
    </row>
    <row r="68" spans="9:23" ht="15.75" thickBot="1" x14ac:dyDescent="0.3">
      <c r="Q68" s="11" t="s">
        <v>19</v>
      </c>
      <c r="R68" s="9">
        <v>2021</v>
      </c>
      <c r="S68" s="15">
        <v>2.24E-2</v>
      </c>
      <c r="T68" s="16">
        <v>8.6999999999999994E-3</v>
      </c>
      <c r="U68" s="16">
        <v>1</v>
      </c>
      <c r="V68" s="29"/>
      <c r="W68" s="29"/>
    </row>
    <row r="69" spans="9:23" ht="15.75" thickBot="1" x14ac:dyDescent="0.3">
      <c r="Q69" s="11" t="s">
        <v>19</v>
      </c>
      <c r="R69" s="9">
        <v>2022</v>
      </c>
      <c r="S69" s="15">
        <v>2.2100000000000002E-2</v>
      </c>
      <c r="T69" s="16">
        <v>8.6E-3</v>
      </c>
      <c r="U69" s="16">
        <v>1</v>
      </c>
      <c r="V69" s="29"/>
      <c r="W69" s="29"/>
    </row>
    <row r="70" spans="9:23" ht="15.75" thickBot="1" x14ac:dyDescent="0.3">
      <c r="Q70" s="11" t="s">
        <v>19</v>
      </c>
      <c r="R70" s="9">
        <v>2023</v>
      </c>
      <c r="S70" s="15">
        <v>2.1700000000000001E-2</v>
      </c>
      <c r="T70" s="16">
        <v>8.3999999999999995E-3</v>
      </c>
      <c r="U70" s="16">
        <v>1</v>
      </c>
      <c r="V70" s="29"/>
      <c r="W70" s="29"/>
    </row>
    <row r="71" spans="9:23" ht="15.75" thickBot="1" x14ac:dyDescent="0.3">
      <c r="Q71" s="11" t="s">
        <v>19</v>
      </c>
      <c r="R71" s="9">
        <v>2024</v>
      </c>
      <c r="S71" s="15">
        <v>2.1399999999999999E-2</v>
      </c>
      <c r="T71" s="16">
        <v>8.3000000000000001E-3</v>
      </c>
      <c r="U71" s="16">
        <v>1</v>
      </c>
      <c r="V71" s="29"/>
      <c r="W71" s="29"/>
    </row>
    <row r="72" spans="9:23" ht="15.75" customHeight="1" thickBot="1" x14ac:dyDescent="0.3">
      <c r="Q72" s="11" t="s">
        <v>20</v>
      </c>
      <c r="R72" s="9">
        <v>2020</v>
      </c>
      <c r="S72" s="13">
        <v>0.2994</v>
      </c>
      <c r="T72" s="14">
        <v>0.12609999999999999</v>
      </c>
      <c r="U72" s="14">
        <v>1</v>
      </c>
      <c r="V72" s="29"/>
      <c r="W72" s="29"/>
    </row>
    <row r="73" spans="9:23" ht="15.75" thickBot="1" x14ac:dyDescent="0.3">
      <c r="Q73" s="11" t="s">
        <v>20</v>
      </c>
      <c r="R73" s="9">
        <v>2021</v>
      </c>
      <c r="S73" s="15">
        <v>0.2949</v>
      </c>
      <c r="T73" s="16">
        <v>0.1242</v>
      </c>
      <c r="U73" s="16">
        <v>1</v>
      </c>
      <c r="V73" s="29"/>
      <c r="W73" s="29"/>
    </row>
    <row r="74" spans="9:23" ht="15.75" thickBot="1" x14ac:dyDescent="0.3">
      <c r="Q74" s="11" t="s">
        <v>20</v>
      </c>
      <c r="R74" s="9">
        <v>2022</v>
      </c>
      <c r="S74" s="15">
        <v>0.29049999999999998</v>
      </c>
      <c r="T74" s="16">
        <v>0.12230000000000001</v>
      </c>
      <c r="U74" s="16">
        <v>1</v>
      </c>
      <c r="V74" s="29"/>
      <c r="W74" s="29"/>
    </row>
    <row r="75" spans="9:23" ht="15.75" thickBot="1" x14ac:dyDescent="0.3">
      <c r="Q75" s="11" t="s">
        <v>20</v>
      </c>
      <c r="R75" s="9">
        <v>2023</v>
      </c>
      <c r="S75" s="15">
        <v>0.28620000000000001</v>
      </c>
      <c r="T75" s="16">
        <v>0.1205</v>
      </c>
      <c r="U75" s="16">
        <v>1</v>
      </c>
      <c r="V75" s="29"/>
      <c r="W75" s="29"/>
    </row>
    <row r="76" spans="9:23" ht="15.75" thickBot="1" x14ac:dyDescent="0.3">
      <c r="Q76" s="11" t="s">
        <v>20</v>
      </c>
      <c r="R76" s="9">
        <v>2024</v>
      </c>
      <c r="S76" s="15">
        <v>0.28189999999999998</v>
      </c>
      <c r="T76" s="16">
        <v>0.1187</v>
      </c>
      <c r="U76" s="16">
        <v>1</v>
      </c>
      <c r="V76" s="29"/>
      <c r="W76" s="29"/>
    </row>
    <row r="77" spans="9:23" ht="15.75" customHeight="1" thickBot="1" x14ac:dyDescent="0.3">
      <c r="Q77" s="11" t="s">
        <v>21</v>
      </c>
      <c r="R77" s="9">
        <v>2020</v>
      </c>
      <c r="S77" s="134">
        <v>0</v>
      </c>
      <c r="T77" s="135">
        <v>0</v>
      </c>
      <c r="U77" s="135">
        <v>1</v>
      </c>
      <c r="V77" s="29"/>
      <c r="W77" s="29"/>
    </row>
    <row r="78" spans="9:23" ht="15.75" thickBot="1" x14ac:dyDescent="0.3">
      <c r="Q78" s="11" t="s">
        <v>21</v>
      </c>
      <c r="R78" s="9">
        <v>2021</v>
      </c>
      <c r="S78" s="136">
        <v>0</v>
      </c>
      <c r="T78" s="137">
        <v>0</v>
      </c>
      <c r="U78" s="137">
        <v>1</v>
      </c>
      <c r="V78" s="29"/>
      <c r="W78" s="29"/>
    </row>
    <row r="79" spans="9:23" ht="15.75" thickBot="1" x14ac:dyDescent="0.3">
      <c r="I79" s="12"/>
      <c r="Q79" s="11" t="s">
        <v>21</v>
      </c>
      <c r="R79" s="9">
        <v>2022</v>
      </c>
      <c r="S79" s="136">
        <v>0</v>
      </c>
      <c r="T79" s="137">
        <v>0</v>
      </c>
      <c r="U79" s="137">
        <v>1</v>
      </c>
      <c r="V79" s="29"/>
      <c r="W79" s="29"/>
    </row>
    <row r="80" spans="9:23" ht="15.75" thickBot="1" x14ac:dyDescent="0.3">
      <c r="Q80" s="11" t="s">
        <v>21</v>
      </c>
      <c r="R80" s="9">
        <v>2023</v>
      </c>
      <c r="S80" s="136">
        <v>0</v>
      </c>
      <c r="T80" s="137">
        <v>0</v>
      </c>
      <c r="U80" s="137">
        <v>1</v>
      </c>
      <c r="V80" s="29"/>
      <c r="W80" s="29"/>
    </row>
    <row r="81" spans="17:23" ht="15.75" thickBot="1" x14ac:dyDescent="0.3">
      <c r="Q81" s="11" t="s">
        <v>21</v>
      </c>
      <c r="R81" s="9">
        <v>2024</v>
      </c>
      <c r="S81" s="136">
        <v>0</v>
      </c>
      <c r="T81" s="137">
        <v>0</v>
      </c>
      <c r="U81" s="137">
        <v>1</v>
      </c>
      <c r="V81" s="29"/>
      <c r="W81" s="29"/>
    </row>
    <row r="82" spans="17:23" ht="26.25" customHeight="1" thickBot="1" x14ac:dyDescent="0.3">
      <c r="Q82" s="11" t="s">
        <v>22</v>
      </c>
      <c r="R82" s="9">
        <v>2020</v>
      </c>
      <c r="S82" s="13">
        <v>0.1653</v>
      </c>
      <c r="T82" s="14">
        <v>0.31509999999999999</v>
      </c>
      <c r="U82" s="14">
        <v>1.1382000000000001</v>
      </c>
      <c r="V82" s="29"/>
      <c r="W82" s="29"/>
    </row>
    <row r="83" spans="17:23" ht="15.75" thickBot="1" x14ac:dyDescent="0.3">
      <c r="Q83" s="11" t="s">
        <v>22</v>
      </c>
      <c r="R83" s="9">
        <v>2021</v>
      </c>
      <c r="S83" s="15">
        <v>0.1628</v>
      </c>
      <c r="T83" s="16">
        <v>0.31040000000000001</v>
      </c>
      <c r="U83" s="16">
        <v>1.1211</v>
      </c>
      <c r="V83" s="29"/>
      <c r="W83" s="29"/>
    </row>
    <row r="84" spans="17:23" ht="15.75" thickBot="1" x14ac:dyDescent="0.3">
      <c r="Q84" s="11" t="s">
        <v>22</v>
      </c>
      <c r="R84" s="9">
        <v>2022</v>
      </c>
      <c r="S84" s="15">
        <v>0.16039999999999999</v>
      </c>
      <c r="T84" s="16">
        <v>0.30570000000000003</v>
      </c>
      <c r="U84" s="16">
        <v>1.1043000000000001</v>
      </c>
      <c r="V84" s="29"/>
      <c r="W84" s="29"/>
    </row>
    <row r="85" spans="17:23" ht="15.75" thickBot="1" x14ac:dyDescent="0.3">
      <c r="Q85" s="11" t="s">
        <v>22</v>
      </c>
      <c r="R85" s="9">
        <v>2023</v>
      </c>
      <c r="S85" s="15">
        <v>0.158</v>
      </c>
      <c r="T85" s="16">
        <v>0.30109999999999998</v>
      </c>
      <c r="U85" s="16">
        <v>1.0878000000000001</v>
      </c>
      <c r="V85" s="29"/>
      <c r="W85" s="29"/>
    </row>
    <row r="86" spans="17:23" ht="15.75" thickBot="1" x14ac:dyDescent="0.3">
      <c r="Q86" s="11" t="s">
        <v>22</v>
      </c>
      <c r="R86" s="9">
        <v>2024</v>
      </c>
      <c r="S86" s="15">
        <v>0.15559999999999999</v>
      </c>
      <c r="T86" s="16">
        <v>0.29659999999999997</v>
      </c>
      <c r="U86" s="16">
        <v>1.0714999999999999</v>
      </c>
      <c r="V86" s="29"/>
      <c r="W86" s="29"/>
    </row>
    <row r="87" spans="17:23" ht="15.75" customHeight="1" thickBot="1" x14ac:dyDescent="0.3">
      <c r="Q87" s="11" t="s">
        <v>23</v>
      </c>
      <c r="R87" s="9">
        <v>2020</v>
      </c>
      <c r="S87" s="134">
        <v>0</v>
      </c>
      <c r="T87" s="135">
        <v>0</v>
      </c>
      <c r="U87" s="135">
        <v>1</v>
      </c>
      <c r="V87" s="29"/>
      <c r="W87" s="29"/>
    </row>
    <row r="88" spans="17:23" ht="15.75" thickBot="1" x14ac:dyDescent="0.3">
      <c r="Q88" s="11" t="s">
        <v>23</v>
      </c>
      <c r="R88" s="9">
        <v>2021</v>
      </c>
      <c r="S88" s="136">
        <v>0</v>
      </c>
      <c r="T88" s="137">
        <v>0</v>
      </c>
      <c r="U88" s="137">
        <v>1</v>
      </c>
      <c r="V88" s="29"/>
      <c r="W88" s="29"/>
    </row>
    <row r="89" spans="17:23" ht="15.75" thickBot="1" x14ac:dyDescent="0.3">
      <c r="Q89" s="11" t="s">
        <v>23</v>
      </c>
      <c r="R89" s="9">
        <v>2022</v>
      </c>
      <c r="S89" s="136">
        <v>0</v>
      </c>
      <c r="T89" s="137">
        <v>0</v>
      </c>
      <c r="U89" s="137">
        <v>1</v>
      </c>
      <c r="V89" s="29"/>
      <c r="W89" s="29"/>
    </row>
    <row r="90" spans="17:23" ht="15.75" thickBot="1" x14ac:dyDescent="0.3">
      <c r="Q90" s="11" t="s">
        <v>23</v>
      </c>
      <c r="R90" s="9">
        <v>2023</v>
      </c>
      <c r="S90" s="136">
        <v>0</v>
      </c>
      <c r="T90" s="137">
        <v>0</v>
      </c>
      <c r="U90" s="137">
        <v>1</v>
      </c>
      <c r="V90" s="29"/>
      <c r="W90" s="29"/>
    </row>
    <row r="91" spans="17:23" ht="15.75" thickBot="1" x14ac:dyDescent="0.3">
      <c r="Q91" s="11" t="s">
        <v>23</v>
      </c>
      <c r="R91" s="9">
        <v>2024</v>
      </c>
      <c r="S91" s="136">
        <v>0</v>
      </c>
      <c r="T91" s="137">
        <v>0</v>
      </c>
      <c r="U91" s="137">
        <v>1</v>
      </c>
      <c r="V91" s="29"/>
      <c r="W91" s="29"/>
    </row>
    <row r="92" spans="17:23" ht="15.75" customHeight="1" thickBot="1" x14ac:dyDescent="0.3">
      <c r="Q92" s="11" t="s">
        <v>24</v>
      </c>
      <c r="R92" s="9">
        <v>2020</v>
      </c>
      <c r="S92" s="13">
        <v>0.15179999999999999</v>
      </c>
      <c r="T92" s="14">
        <v>4.3799999999999999E-2</v>
      </c>
      <c r="U92" s="135">
        <v>1</v>
      </c>
      <c r="V92" s="29"/>
      <c r="W92" s="29"/>
    </row>
    <row r="93" spans="17:23" ht="15.75" thickBot="1" x14ac:dyDescent="0.3">
      <c r="Q93" s="11" t="s">
        <v>24</v>
      </c>
      <c r="R93" s="9">
        <v>2021</v>
      </c>
      <c r="S93" s="15">
        <v>0.14949999999999999</v>
      </c>
      <c r="T93" s="16">
        <v>4.3200000000000002E-2</v>
      </c>
      <c r="U93" s="137">
        <v>1</v>
      </c>
      <c r="V93" s="29"/>
      <c r="W93" s="29"/>
    </row>
    <row r="94" spans="17:23" ht="15.75" thickBot="1" x14ac:dyDescent="0.3">
      <c r="Q94" s="11" t="s">
        <v>24</v>
      </c>
      <c r="R94" s="9">
        <v>2022</v>
      </c>
      <c r="S94" s="15">
        <v>0.14729999999999999</v>
      </c>
      <c r="T94" s="16">
        <v>4.2500000000000003E-2</v>
      </c>
      <c r="U94" s="137">
        <v>1</v>
      </c>
      <c r="V94" s="29"/>
      <c r="W94" s="29"/>
    </row>
    <row r="95" spans="17:23" ht="15.75" thickBot="1" x14ac:dyDescent="0.3">
      <c r="Q95" s="11" t="s">
        <v>24</v>
      </c>
      <c r="R95" s="9">
        <v>2023</v>
      </c>
      <c r="S95" s="15">
        <v>0.14510000000000001</v>
      </c>
      <c r="T95" s="16">
        <v>4.19E-2</v>
      </c>
      <c r="U95" s="137">
        <v>1</v>
      </c>
      <c r="V95" s="29"/>
      <c r="W95" s="29"/>
    </row>
    <row r="96" spans="17:23" ht="15.75" thickBot="1" x14ac:dyDescent="0.3">
      <c r="Q96" s="11" t="s">
        <v>24</v>
      </c>
      <c r="R96" s="9">
        <v>2024</v>
      </c>
      <c r="S96" s="15">
        <v>0.1429</v>
      </c>
      <c r="T96" s="16">
        <v>4.1200000000000001E-2</v>
      </c>
      <c r="U96" s="137">
        <v>1</v>
      </c>
      <c r="V96" s="29"/>
      <c r="W96" s="29"/>
    </row>
    <row r="97" spans="17:23" ht="30" customHeight="1" thickBot="1" x14ac:dyDescent="0.3">
      <c r="Q97" s="11" t="s">
        <v>25</v>
      </c>
      <c r="R97" s="9">
        <v>2020</v>
      </c>
      <c r="S97" s="138" t="s">
        <v>26</v>
      </c>
      <c r="T97" s="139" t="s">
        <v>26</v>
      </c>
      <c r="U97" s="139">
        <v>1</v>
      </c>
      <c r="V97" s="29"/>
      <c r="W97" s="29"/>
    </row>
    <row r="98" spans="17:23" ht="15.75" thickBot="1" x14ac:dyDescent="0.3">
      <c r="Q98" s="11" t="s">
        <v>25</v>
      </c>
      <c r="R98" s="9">
        <v>2021</v>
      </c>
      <c r="S98" s="140" t="s">
        <v>26</v>
      </c>
      <c r="T98" s="141" t="s">
        <v>26</v>
      </c>
      <c r="U98" s="141">
        <v>1</v>
      </c>
      <c r="V98" s="29"/>
      <c r="W98" s="29"/>
    </row>
    <row r="99" spans="17:23" ht="15.75" thickBot="1" x14ac:dyDescent="0.3">
      <c r="Q99" s="11" t="s">
        <v>25</v>
      </c>
      <c r="R99" s="9">
        <v>2022</v>
      </c>
      <c r="S99" s="140" t="s">
        <v>26</v>
      </c>
      <c r="T99" s="141" t="s">
        <v>26</v>
      </c>
      <c r="U99" s="141">
        <v>1</v>
      </c>
      <c r="V99" s="29"/>
      <c r="W99" s="29"/>
    </row>
    <row r="100" spans="17:23" ht="15.75" thickBot="1" x14ac:dyDescent="0.3">
      <c r="Q100" s="11" t="s">
        <v>25</v>
      </c>
      <c r="R100" s="9">
        <v>2023</v>
      </c>
      <c r="S100" s="140" t="s">
        <v>26</v>
      </c>
      <c r="T100" s="141" t="s">
        <v>26</v>
      </c>
      <c r="U100" s="141">
        <v>1</v>
      </c>
      <c r="V100" s="29"/>
      <c r="W100" s="29"/>
    </row>
    <row r="101" spans="17:23" ht="15.75" thickBot="1" x14ac:dyDescent="0.3">
      <c r="Q101" s="11" t="s">
        <v>25</v>
      </c>
      <c r="R101" s="9">
        <v>2024</v>
      </c>
      <c r="S101" s="140" t="s">
        <v>26</v>
      </c>
      <c r="T101" s="141" t="s">
        <v>26</v>
      </c>
      <c r="U101" s="141">
        <v>1</v>
      </c>
      <c r="V101" s="29"/>
      <c r="W101" s="29"/>
    </row>
    <row r="102" spans="17:23" ht="18" customHeight="1" thickBot="1" x14ac:dyDescent="0.3">
      <c r="Q102" s="11" t="s">
        <v>27</v>
      </c>
      <c r="R102" s="9">
        <v>2020</v>
      </c>
      <c r="S102" s="13">
        <v>1.1999999999999999E-3</v>
      </c>
      <c r="T102" s="14">
        <v>5.7000000000000002E-3</v>
      </c>
      <c r="U102" s="14">
        <v>1</v>
      </c>
      <c r="V102" s="29"/>
      <c r="W102" s="29"/>
    </row>
    <row r="103" spans="17:23" ht="15.75" thickBot="1" x14ac:dyDescent="0.3">
      <c r="Q103" s="11" t="s">
        <v>27</v>
      </c>
      <c r="R103" s="9">
        <v>2021</v>
      </c>
      <c r="S103" s="15">
        <v>1.1999999999999999E-3</v>
      </c>
      <c r="T103" s="16">
        <v>5.5999999999999999E-3</v>
      </c>
      <c r="U103" s="16">
        <v>1</v>
      </c>
      <c r="V103" s="29"/>
      <c r="W103" s="29"/>
    </row>
    <row r="104" spans="17:23" ht="15.75" thickBot="1" x14ac:dyDescent="0.3">
      <c r="Q104" s="11" t="s">
        <v>27</v>
      </c>
      <c r="R104" s="9">
        <v>2022</v>
      </c>
      <c r="S104" s="15">
        <v>1.1000000000000001E-3</v>
      </c>
      <c r="T104" s="16">
        <v>5.4999999999999997E-3</v>
      </c>
      <c r="U104" s="16">
        <v>1</v>
      </c>
      <c r="V104" s="29"/>
      <c r="W104" s="29"/>
    </row>
    <row r="105" spans="17:23" ht="15.75" thickBot="1" x14ac:dyDescent="0.3">
      <c r="Q105" s="11" t="s">
        <v>27</v>
      </c>
      <c r="R105" s="9">
        <v>2023</v>
      </c>
      <c r="S105" s="15">
        <v>1.1000000000000001E-3</v>
      </c>
      <c r="T105" s="16">
        <v>5.4000000000000003E-3</v>
      </c>
      <c r="U105" s="16">
        <v>1</v>
      </c>
      <c r="V105" s="29"/>
      <c r="W105" s="29"/>
    </row>
    <row r="106" spans="17:23" ht="15.75" thickBot="1" x14ac:dyDescent="0.3">
      <c r="Q106" s="11" t="s">
        <v>27</v>
      </c>
      <c r="R106" s="9">
        <v>2024</v>
      </c>
      <c r="S106" s="15">
        <v>1.1000000000000001E-3</v>
      </c>
      <c r="T106" s="16">
        <v>5.4000000000000003E-3</v>
      </c>
      <c r="U106" s="16">
        <v>1</v>
      </c>
      <c r="V106" s="29"/>
      <c r="W106" s="29"/>
    </row>
    <row r="107" spans="17:23" ht="15.75" customHeight="1" thickBot="1" x14ac:dyDescent="0.3">
      <c r="Q107" s="11" t="s">
        <v>28</v>
      </c>
      <c r="R107" s="9">
        <v>2020</v>
      </c>
      <c r="S107" s="134">
        <v>0</v>
      </c>
      <c r="T107" s="135">
        <v>0</v>
      </c>
      <c r="U107" s="135">
        <v>1</v>
      </c>
      <c r="V107" s="29"/>
      <c r="W107" s="29"/>
    </row>
    <row r="108" spans="17:23" ht="15.75" thickBot="1" x14ac:dyDescent="0.3">
      <c r="Q108" s="11" t="s">
        <v>28</v>
      </c>
      <c r="R108" s="9">
        <v>2021</v>
      </c>
      <c r="S108" s="136">
        <v>0</v>
      </c>
      <c r="T108" s="137">
        <v>0</v>
      </c>
      <c r="U108" s="137">
        <v>1</v>
      </c>
      <c r="V108" s="29"/>
      <c r="W108" s="29"/>
    </row>
    <row r="109" spans="17:23" ht="15.75" thickBot="1" x14ac:dyDescent="0.3">
      <c r="Q109" s="11" t="s">
        <v>28</v>
      </c>
      <c r="R109" s="9">
        <v>2022</v>
      </c>
      <c r="S109" s="136">
        <v>0</v>
      </c>
      <c r="T109" s="137">
        <v>0</v>
      </c>
      <c r="U109" s="137">
        <v>1</v>
      </c>
      <c r="V109" s="29"/>
      <c r="W109" s="29"/>
    </row>
    <row r="110" spans="17:23" ht="15.75" thickBot="1" x14ac:dyDescent="0.3">
      <c r="Q110" s="11" t="s">
        <v>28</v>
      </c>
      <c r="R110" s="9">
        <v>2023</v>
      </c>
      <c r="S110" s="136">
        <v>0</v>
      </c>
      <c r="T110" s="137">
        <v>0</v>
      </c>
      <c r="U110" s="137">
        <v>1</v>
      </c>
      <c r="V110" s="29"/>
      <c r="W110" s="29"/>
    </row>
    <row r="111" spans="17:23" ht="15.75" thickBot="1" x14ac:dyDescent="0.3">
      <c r="Q111" s="11" t="s">
        <v>28</v>
      </c>
      <c r="R111" s="9">
        <v>2024</v>
      </c>
      <c r="S111" s="136">
        <v>0</v>
      </c>
      <c r="T111" s="137">
        <v>0</v>
      </c>
      <c r="U111" s="137">
        <v>1</v>
      </c>
      <c r="V111" s="29"/>
      <c r="W111" s="29"/>
    </row>
    <row r="112" spans="17:23" ht="15.75" customHeight="1" thickBot="1" x14ac:dyDescent="0.3">
      <c r="Q112" s="11" t="s">
        <v>29</v>
      </c>
      <c r="R112" s="9">
        <v>2020</v>
      </c>
      <c r="S112" s="13">
        <v>0.252</v>
      </c>
      <c r="T112" s="14">
        <v>0.13519999999999999</v>
      </c>
      <c r="U112" s="14">
        <v>1</v>
      </c>
      <c r="V112" s="29"/>
      <c r="W112" s="29"/>
    </row>
    <row r="113" spans="17:23" ht="15.75" thickBot="1" x14ac:dyDescent="0.3">
      <c r="Q113" s="11" t="s">
        <v>29</v>
      </c>
      <c r="R113" s="9">
        <v>2021</v>
      </c>
      <c r="S113" s="15">
        <v>0.2482</v>
      </c>
      <c r="T113" s="16">
        <v>0.13320000000000001</v>
      </c>
      <c r="U113" s="16">
        <v>1</v>
      </c>
      <c r="V113" s="29"/>
      <c r="W113" s="29"/>
    </row>
    <row r="114" spans="17:23" ht="15.75" thickBot="1" x14ac:dyDescent="0.3">
      <c r="Q114" s="11" t="s">
        <v>29</v>
      </c>
      <c r="R114" s="9">
        <v>2022</v>
      </c>
      <c r="S114" s="15">
        <v>0.2445</v>
      </c>
      <c r="T114" s="16">
        <v>0.13120000000000001</v>
      </c>
      <c r="U114" s="16">
        <v>1</v>
      </c>
      <c r="V114" s="29"/>
      <c r="W114" s="29"/>
    </row>
    <row r="115" spans="17:23" ht="15.75" thickBot="1" x14ac:dyDescent="0.3">
      <c r="Q115" s="11" t="s">
        <v>29</v>
      </c>
      <c r="R115" s="9">
        <v>2023</v>
      </c>
      <c r="S115" s="15">
        <v>0.24079999999999999</v>
      </c>
      <c r="T115" s="16">
        <v>0.12920000000000001</v>
      </c>
      <c r="U115" s="16">
        <v>1</v>
      </c>
      <c r="V115" s="29"/>
      <c r="W115" s="29"/>
    </row>
    <row r="116" spans="17:23" ht="15.75" thickBot="1" x14ac:dyDescent="0.3">
      <c r="Q116" s="11" t="s">
        <v>29</v>
      </c>
      <c r="R116" s="9">
        <v>2024</v>
      </c>
      <c r="S116" s="15">
        <v>0.23719999999999999</v>
      </c>
      <c r="T116" s="16">
        <v>0.1273</v>
      </c>
      <c r="U116" s="16">
        <v>1</v>
      </c>
      <c r="V116" s="29"/>
      <c r="W116" s="29"/>
    </row>
    <row r="117" spans="17:23" ht="15.75" customHeight="1" thickBot="1" x14ac:dyDescent="0.3">
      <c r="Q117" s="11" t="s">
        <v>30</v>
      </c>
      <c r="R117" s="9">
        <v>2020</v>
      </c>
      <c r="S117" s="13">
        <v>1.7100000000000001E-2</v>
      </c>
      <c r="T117" s="14">
        <v>6.9999999999999999E-4</v>
      </c>
      <c r="U117" s="14">
        <v>1</v>
      </c>
      <c r="V117" s="29"/>
      <c r="W117" s="29"/>
    </row>
    <row r="118" spans="17:23" ht="15.75" thickBot="1" x14ac:dyDescent="0.3">
      <c r="Q118" s="11" t="s">
        <v>30</v>
      </c>
      <c r="R118" s="9">
        <v>2021</v>
      </c>
      <c r="S118" s="15">
        <v>1.6799999999999999E-2</v>
      </c>
      <c r="T118" s="16">
        <v>6.9999999999999999E-4</v>
      </c>
      <c r="U118" s="16">
        <v>1</v>
      </c>
      <c r="V118" s="29"/>
      <c r="W118" s="29"/>
    </row>
    <row r="119" spans="17:23" ht="15.75" thickBot="1" x14ac:dyDescent="0.3">
      <c r="Q119" s="11" t="s">
        <v>30</v>
      </c>
      <c r="R119" s="9">
        <v>2022</v>
      </c>
      <c r="S119" s="15">
        <v>1.66E-2</v>
      </c>
      <c r="T119" s="16">
        <v>6.9999999999999999E-4</v>
      </c>
      <c r="U119" s="16">
        <v>1</v>
      </c>
      <c r="V119" s="29"/>
      <c r="W119" s="29"/>
    </row>
    <row r="120" spans="17:23" ht="15.75" thickBot="1" x14ac:dyDescent="0.3">
      <c r="Q120" s="11" t="s">
        <v>30</v>
      </c>
      <c r="R120" s="9">
        <v>2023</v>
      </c>
      <c r="S120" s="15">
        <v>1.6299999999999999E-2</v>
      </c>
      <c r="T120" s="16">
        <v>6.9999999999999999E-4</v>
      </c>
      <c r="U120" s="16">
        <v>1</v>
      </c>
      <c r="V120" s="29"/>
      <c r="W120" s="29"/>
    </row>
    <row r="121" spans="17:23" ht="15.75" thickBot="1" x14ac:dyDescent="0.3">
      <c r="Q121" s="11" t="s">
        <v>30</v>
      </c>
      <c r="R121" s="9">
        <v>2024</v>
      </c>
      <c r="S121" s="15">
        <v>1.61E-2</v>
      </c>
      <c r="T121" s="16">
        <v>6.9999999999999999E-4</v>
      </c>
      <c r="U121" s="16">
        <v>1</v>
      </c>
      <c r="V121" s="29"/>
      <c r="W121" s="29"/>
    </row>
    <row r="122" spans="17:23" ht="15.75" customHeight="1" thickBot="1" x14ac:dyDescent="0.3">
      <c r="Q122" s="11" t="s">
        <v>31</v>
      </c>
      <c r="R122" s="9">
        <v>2020</v>
      </c>
      <c r="S122" s="134">
        <v>0</v>
      </c>
      <c r="T122" s="135">
        <v>0</v>
      </c>
      <c r="U122" s="133">
        <v>1</v>
      </c>
      <c r="V122" s="29"/>
      <c r="W122" s="29"/>
    </row>
    <row r="123" spans="17:23" ht="15.75" thickBot="1" x14ac:dyDescent="0.3">
      <c r="Q123" s="11" t="s">
        <v>31</v>
      </c>
      <c r="R123" s="9">
        <v>2021</v>
      </c>
      <c r="S123" s="136">
        <v>0</v>
      </c>
      <c r="T123" s="137">
        <v>0</v>
      </c>
      <c r="U123" s="131">
        <v>1</v>
      </c>
      <c r="V123" s="29"/>
      <c r="W123" s="29"/>
    </row>
    <row r="124" spans="17:23" ht="15.75" thickBot="1" x14ac:dyDescent="0.3">
      <c r="Q124" s="11" t="s">
        <v>31</v>
      </c>
      <c r="R124" s="9">
        <v>2022</v>
      </c>
      <c r="S124" s="136">
        <v>0</v>
      </c>
      <c r="T124" s="137">
        <v>0</v>
      </c>
      <c r="U124" s="131">
        <v>1</v>
      </c>
      <c r="V124" s="29"/>
      <c r="W124" s="29"/>
    </row>
    <row r="125" spans="17:23" ht="15.75" thickBot="1" x14ac:dyDescent="0.3">
      <c r="Q125" s="11" t="s">
        <v>31</v>
      </c>
      <c r="R125" s="9">
        <v>2023</v>
      </c>
      <c r="S125" s="136">
        <v>0</v>
      </c>
      <c r="T125" s="137">
        <v>0</v>
      </c>
      <c r="U125" s="131">
        <v>1</v>
      </c>
      <c r="V125" s="29"/>
      <c r="W125" s="29"/>
    </row>
    <row r="126" spans="17:23" ht="15.75" thickBot="1" x14ac:dyDescent="0.3">
      <c r="Q126" s="11" t="s">
        <v>31</v>
      </c>
      <c r="R126" s="9">
        <v>2024</v>
      </c>
      <c r="S126" s="136">
        <v>0</v>
      </c>
      <c r="T126" s="137">
        <v>0</v>
      </c>
      <c r="U126" s="131">
        <v>1</v>
      </c>
      <c r="V126" s="29"/>
      <c r="W126" s="29"/>
    </row>
    <row r="127" spans="17:23" ht="15.75" customHeight="1" thickBot="1" x14ac:dyDescent="0.3">
      <c r="Q127" s="11" t="s">
        <v>32</v>
      </c>
      <c r="R127" s="9">
        <v>2020</v>
      </c>
      <c r="S127" s="134">
        <v>0</v>
      </c>
      <c r="T127" s="135">
        <v>0</v>
      </c>
      <c r="U127" s="139">
        <v>1</v>
      </c>
      <c r="V127" s="29"/>
      <c r="W127" s="29"/>
    </row>
    <row r="128" spans="17:23" ht="15.75" thickBot="1" x14ac:dyDescent="0.3">
      <c r="Q128" s="11" t="s">
        <v>32</v>
      </c>
      <c r="R128" s="9">
        <v>2021</v>
      </c>
      <c r="S128" s="136">
        <v>0</v>
      </c>
      <c r="T128" s="137">
        <v>0</v>
      </c>
      <c r="U128" s="141">
        <v>1</v>
      </c>
      <c r="V128" s="29"/>
      <c r="W128" s="29"/>
    </row>
    <row r="129" spans="17:23" ht="15.75" thickBot="1" x14ac:dyDescent="0.3">
      <c r="Q129" s="11" t="s">
        <v>32</v>
      </c>
      <c r="R129" s="9">
        <v>2022</v>
      </c>
      <c r="S129" s="136">
        <v>0</v>
      </c>
      <c r="T129" s="137">
        <v>0</v>
      </c>
      <c r="U129" s="141">
        <v>1</v>
      </c>
      <c r="V129" s="29"/>
      <c r="W129" s="29"/>
    </row>
    <row r="130" spans="17:23" ht="15.75" thickBot="1" x14ac:dyDescent="0.3">
      <c r="Q130" s="11" t="s">
        <v>32</v>
      </c>
      <c r="R130" s="9">
        <v>2023</v>
      </c>
      <c r="S130" s="136">
        <v>0</v>
      </c>
      <c r="T130" s="137">
        <v>0</v>
      </c>
      <c r="U130" s="141">
        <v>1</v>
      </c>
      <c r="V130" s="29"/>
      <c r="W130" s="29"/>
    </row>
    <row r="131" spans="17:23" ht="15.75" thickBot="1" x14ac:dyDescent="0.3">
      <c r="Q131" s="11" t="s">
        <v>32</v>
      </c>
      <c r="R131" s="9">
        <v>2024</v>
      </c>
      <c r="S131" s="136">
        <v>0</v>
      </c>
      <c r="T131" s="137">
        <v>0</v>
      </c>
      <c r="U131" s="141">
        <v>1</v>
      </c>
      <c r="V131" s="29"/>
      <c r="W131" s="29"/>
    </row>
    <row r="132" spans="17:23" ht="15.75" customHeight="1" thickBot="1" x14ac:dyDescent="0.3">
      <c r="Q132" s="11" t="s">
        <v>33</v>
      </c>
      <c r="R132" s="9">
        <v>2020</v>
      </c>
      <c r="S132" s="138">
        <v>0.32869999999999999</v>
      </c>
      <c r="T132" s="139">
        <v>0.1469</v>
      </c>
      <c r="U132" s="139">
        <v>1</v>
      </c>
      <c r="V132" s="29"/>
      <c r="W132" s="29"/>
    </row>
    <row r="133" spans="17:23" ht="15.75" thickBot="1" x14ac:dyDescent="0.3">
      <c r="Q133" s="11" t="s">
        <v>33</v>
      </c>
      <c r="R133" s="9">
        <v>2021</v>
      </c>
      <c r="S133" s="140">
        <v>0.32379999999999998</v>
      </c>
      <c r="T133" s="141">
        <v>0.1447</v>
      </c>
      <c r="U133" s="141">
        <v>1</v>
      </c>
      <c r="V133" s="29"/>
      <c r="W133" s="29"/>
    </row>
    <row r="134" spans="17:23" ht="15.75" thickBot="1" x14ac:dyDescent="0.3">
      <c r="Q134" s="11" t="s">
        <v>33</v>
      </c>
      <c r="R134" s="9">
        <v>2022</v>
      </c>
      <c r="S134" s="140">
        <v>0.31890000000000002</v>
      </c>
      <c r="T134" s="141">
        <v>0.14249999999999999</v>
      </c>
      <c r="U134" s="141">
        <v>1</v>
      </c>
      <c r="V134" s="29"/>
      <c r="W134" s="29"/>
    </row>
    <row r="135" spans="17:23" ht="15.75" thickBot="1" x14ac:dyDescent="0.3">
      <c r="Q135" s="11" t="s">
        <v>33</v>
      </c>
      <c r="R135" s="9">
        <v>2023</v>
      </c>
      <c r="S135" s="140">
        <v>0.31409999999999999</v>
      </c>
      <c r="T135" s="141">
        <v>0.1404</v>
      </c>
      <c r="U135" s="141">
        <v>1</v>
      </c>
      <c r="V135" s="29"/>
      <c r="W135" s="29"/>
    </row>
    <row r="136" spans="17:23" ht="15.75" thickBot="1" x14ac:dyDescent="0.3">
      <c r="Q136" s="11" t="s">
        <v>33</v>
      </c>
      <c r="R136" s="9">
        <v>2024</v>
      </c>
      <c r="S136" s="140">
        <v>0.30940000000000001</v>
      </c>
      <c r="T136" s="141">
        <v>0.13830000000000001</v>
      </c>
      <c r="U136" s="141">
        <v>1</v>
      </c>
      <c r="V136" s="29"/>
      <c r="W136" s="29"/>
    </row>
    <row r="137" spans="17:23" ht="42" customHeight="1" thickBot="1" x14ac:dyDescent="0.3">
      <c r="Q137" s="11" t="s">
        <v>34</v>
      </c>
      <c r="R137" s="9">
        <v>2020</v>
      </c>
      <c r="S137" s="142">
        <v>0</v>
      </c>
      <c r="T137" s="143">
        <v>0</v>
      </c>
      <c r="U137" s="143">
        <v>1</v>
      </c>
      <c r="V137" s="29"/>
      <c r="W137" s="29"/>
    </row>
    <row r="138" spans="17:23" ht="15.75" thickBot="1" x14ac:dyDescent="0.3">
      <c r="Q138" s="11" t="s">
        <v>34</v>
      </c>
      <c r="R138" s="9">
        <v>2021</v>
      </c>
      <c r="S138" s="144">
        <v>0</v>
      </c>
      <c r="T138" s="145">
        <v>0</v>
      </c>
      <c r="U138" s="145">
        <v>1</v>
      </c>
      <c r="V138" s="29"/>
      <c r="W138" s="29"/>
    </row>
    <row r="139" spans="17:23" ht="15.75" thickBot="1" x14ac:dyDescent="0.3">
      <c r="Q139" s="11" t="s">
        <v>34</v>
      </c>
      <c r="R139" s="9">
        <v>2022</v>
      </c>
      <c r="S139" s="144">
        <v>0</v>
      </c>
      <c r="T139" s="145">
        <v>0</v>
      </c>
      <c r="U139" s="145">
        <v>1</v>
      </c>
      <c r="V139" s="29"/>
      <c r="W139" s="29"/>
    </row>
    <row r="140" spans="17:23" ht="15.75" thickBot="1" x14ac:dyDescent="0.3">
      <c r="Q140" s="11" t="s">
        <v>34</v>
      </c>
      <c r="R140" s="9">
        <v>2023</v>
      </c>
      <c r="S140" s="144">
        <v>0</v>
      </c>
      <c r="T140" s="145">
        <v>0</v>
      </c>
      <c r="U140" s="145">
        <v>1</v>
      </c>
      <c r="V140" s="29"/>
      <c r="W140" s="29"/>
    </row>
    <row r="141" spans="17:23" ht="15.75" thickBot="1" x14ac:dyDescent="0.3">
      <c r="Q141" s="11" t="s">
        <v>34</v>
      </c>
      <c r="R141" s="9">
        <v>2024</v>
      </c>
      <c r="S141" s="144">
        <v>0</v>
      </c>
      <c r="T141" s="145">
        <v>0</v>
      </c>
      <c r="U141" s="145">
        <v>1</v>
      </c>
      <c r="V141" s="29"/>
      <c r="W141" s="29"/>
    </row>
    <row r="142" spans="17:23" ht="15.75" customHeight="1" thickBot="1" x14ac:dyDescent="0.3">
      <c r="Q142" s="11" t="s">
        <v>35</v>
      </c>
      <c r="R142" s="9">
        <v>2020</v>
      </c>
      <c r="S142" s="13">
        <v>8.6999999999999994E-3</v>
      </c>
      <c r="T142" s="14">
        <v>5.3E-3</v>
      </c>
      <c r="U142" s="14">
        <v>1</v>
      </c>
      <c r="V142" s="29"/>
      <c r="W142" s="29"/>
    </row>
    <row r="143" spans="17:23" ht="15.75" thickBot="1" x14ac:dyDescent="0.3">
      <c r="Q143" s="11" t="s">
        <v>35</v>
      </c>
      <c r="R143" s="9">
        <v>2021</v>
      </c>
      <c r="S143" s="15">
        <v>8.6E-3</v>
      </c>
      <c r="T143" s="16">
        <v>5.1999999999999998E-3</v>
      </c>
      <c r="U143" s="16">
        <v>1</v>
      </c>
      <c r="V143" s="29"/>
      <c r="W143" s="29"/>
    </row>
    <row r="144" spans="17:23" ht="15.75" thickBot="1" x14ac:dyDescent="0.3">
      <c r="Q144" s="11" t="s">
        <v>35</v>
      </c>
      <c r="R144" s="9">
        <v>2022</v>
      </c>
      <c r="S144" s="15">
        <v>8.3999999999999995E-3</v>
      </c>
      <c r="T144" s="16">
        <v>5.1000000000000004E-3</v>
      </c>
      <c r="U144" s="16">
        <v>1</v>
      </c>
      <c r="V144" s="29"/>
      <c r="W144" s="29"/>
    </row>
    <row r="145" spans="17:23" ht="15.75" thickBot="1" x14ac:dyDescent="0.3">
      <c r="Q145" s="11" t="s">
        <v>35</v>
      </c>
      <c r="R145" s="9">
        <v>2023</v>
      </c>
      <c r="S145" s="15">
        <v>8.3000000000000001E-3</v>
      </c>
      <c r="T145" s="16">
        <v>5.1000000000000004E-3</v>
      </c>
      <c r="U145" s="16">
        <v>1</v>
      </c>
      <c r="V145" s="29"/>
      <c r="W145" s="29"/>
    </row>
    <row r="146" spans="17:23" ht="15.75" thickBot="1" x14ac:dyDescent="0.3">
      <c r="Q146" s="11" t="s">
        <v>35</v>
      </c>
      <c r="R146" s="9">
        <v>2024</v>
      </c>
      <c r="S146" s="15">
        <v>8.2000000000000007E-3</v>
      </c>
      <c r="T146" s="16">
        <v>5.0000000000000001E-3</v>
      </c>
      <c r="U146" s="16">
        <v>1</v>
      </c>
      <c r="V146" s="29"/>
      <c r="W146" s="29"/>
    </row>
    <row r="147" spans="17:23" ht="15.75" customHeight="1" thickBot="1" x14ac:dyDescent="0.3">
      <c r="Q147" s="11" t="s">
        <v>36</v>
      </c>
      <c r="R147" s="9">
        <v>2020</v>
      </c>
      <c r="S147" s="138">
        <v>0.40899999999999997</v>
      </c>
      <c r="T147" s="139">
        <v>0.1739</v>
      </c>
      <c r="U147" s="139">
        <v>1</v>
      </c>
      <c r="V147" s="29"/>
      <c r="W147" s="29"/>
    </row>
    <row r="148" spans="17:23" ht="15.75" thickBot="1" x14ac:dyDescent="0.3">
      <c r="Q148" s="11" t="s">
        <v>36</v>
      </c>
      <c r="R148" s="9">
        <v>2021</v>
      </c>
      <c r="S148" s="140">
        <v>0.40279999999999999</v>
      </c>
      <c r="T148" s="141">
        <v>0.17130000000000001</v>
      </c>
      <c r="U148" s="141">
        <v>1</v>
      </c>
      <c r="V148" s="29"/>
      <c r="W148" s="29"/>
    </row>
    <row r="149" spans="17:23" ht="15.75" thickBot="1" x14ac:dyDescent="0.3">
      <c r="Q149" s="11" t="s">
        <v>36</v>
      </c>
      <c r="R149" s="9">
        <v>2022</v>
      </c>
      <c r="S149" s="140">
        <v>0.39679999999999999</v>
      </c>
      <c r="T149" s="141">
        <v>0.16869999999999999</v>
      </c>
      <c r="U149" s="141">
        <v>1</v>
      </c>
      <c r="V149" s="29"/>
      <c r="W149" s="29"/>
    </row>
    <row r="150" spans="17:23" ht="15.75" thickBot="1" x14ac:dyDescent="0.3">
      <c r="Q150" s="11" t="s">
        <v>36</v>
      </c>
      <c r="R150" s="9">
        <v>2023</v>
      </c>
      <c r="S150" s="140">
        <v>0.39090000000000003</v>
      </c>
      <c r="T150" s="141">
        <v>0.16619999999999999</v>
      </c>
      <c r="U150" s="141">
        <v>1</v>
      </c>
      <c r="V150" s="29"/>
      <c r="W150" s="29"/>
    </row>
    <row r="151" spans="17:23" ht="15.75" thickBot="1" x14ac:dyDescent="0.3">
      <c r="Q151" s="11" t="s">
        <v>36</v>
      </c>
      <c r="R151" s="9">
        <v>2024</v>
      </c>
      <c r="S151" s="140">
        <v>0.38500000000000001</v>
      </c>
      <c r="T151" s="141">
        <v>0.16370000000000001</v>
      </c>
      <c r="U151" s="141">
        <v>1</v>
      </c>
      <c r="V151" s="29"/>
      <c r="W151" s="29"/>
    </row>
    <row r="152" spans="17:23" ht="57" customHeight="1" thickBot="1" x14ac:dyDescent="0.3">
      <c r="Q152" s="11" t="s">
        <v>37</v>
      </c>
      <c r="R152" s="9">
        <v>2020</v>
      </c>
      <c r="S152" s="138">
        <v>0.13789999999999999</v>
      </c>
      <c r="T152" s="139">
        <v>3.9399999999999998E-2</v>
      </c>
      <c r="U152" s="139">
        <v>1</v>
      </c>
      <c r="V152" s="29"/>
      <c r="W152" s="29"/>
    </row>
    <row r="153" spans="17:23" ht="15.75" thickBot="1" x14ac:dyDescent="0.3">
      <c r="Q153" s="11" t="s">
        <v>37</v>
      </c>
      <c r="R153" s="9">
        <v>2021</v>
      </c>
      <c r="S153" s="140">
        <v>0.1358</v>
      </c>
      <c r="T153" s="141">
        <v>3.8800000000000001E-2</v>
      </c>
      <c r="U153" s="141">
        <v>1</v>
      </c>
      <c r="V153" s="29"/>
      <c r="W153" s="29"/>
    </row>
    <row r="154" spans="17:23" ht="15.75" thickBot="1" x14ac:dyDescent="0.3">
      <c r="Q154" s="11" t="s">
        <v>37</v>
      </c>
      <c r="R154" s="9">
        <v>2022</v>
      </c>
      <c r="S154" s="140">
        <v>0.1338</v>
      </c>
      <c r="T154" s="141">
        <v>3.8199999999999998E-2</v>
      </c>
      <c r="U154" s="141">
        <v>1</v>
      </c>
      <c r="V154" s="29"/>
      <c r="W154" s="29"/>
    </row>
    <row r="155" spans="17:23" ht="15.75" thickBot="1" x14ac:dyDescent="0.3">
      <c r="Q155" s="11" t="s">
        <v>37</v>
      </c>
      <c r="R155" s="9">
        <v>2023</v>
      </c>
      <c r="S155" s="140">
        <v>0.1318</v>
      </c>
      <c r="T155" s="141">
        <v>3.7699999999999997E-2</v>
      </c>
      <c r="U155" s="141">
        <v>1</v>
      </c>
      <c r="V155" s="29"/>
      <c r="W155" s="29"/>
    </row>
    <row r="156" spans="17:23" ht="15.75" thickBot="1" x14ac:dyDescent="0.3">
      <c r="Q156" s="11" t="s">
        <v>37</v>
      </c>
      <c r="R156" s="9">
        <v>2024</v>
      </c>
      <c r="S156" s="140">
        <v>0.1298</v>
      </c>
      <c r="T156" s="141">
        <v>3.7100000000000001E-2</v>
      </c>
      <c r="U156" s="141">
        <v>1</v>
      </c>
      <c r="V156" s="29"/>
      <c r="W156" s="29"/>
    </row>
    <row r="157" spans="17:23" ht="57" customHeight="1" thickBot="1" x14ac:dyDescent="0.3">
      <c r="Q157" s="11" t="s">
        <v>38</v>
      </c>
      <c r="R157" s="9">
        <v>2020</v>
      </c>
      <c r="S157" s="13">
        <v>6.8400000000000002E-2</v>
      </c>
      <c r="T157" s="14">
        <v>2.35E-2</v>
      </c>
      <c r="U157" s="14">
        <v>1</v>
      </c>
      <c r="V157" s="29"/>
      <c r="W157" s="29"/>
    </row>
    <row r="158" spans="17:23" ht="15.75" thickBot="1" x14ac:dyDescent="0.3">
      <c r="Q158" s="11" t="s">
        <v>38</v>
      </c>
      <c r="R158" s="9">
        <v>2021</v>
      </c>
      <c r="S158" s="15">
        <v>6.7400000000000002E-2</v>
      </c>
      <c r="T158" s="16">
        <v>2.3099999999999999E-2</v>
      </c>
      <c r="U158" s="16">
        <v>1</v>
      </c>
      <c r="V158" s="29"/>
      <c r="W158" s="29"/>
    </row>
    <row r="159" spans="17:23" ht="15.75" thickBot="1" x14ac:dyDescent="0.3">
      <c r="Q159" s="11" t="s">
        <v>38</v>
      </c>
      <c r="R159" s="9">
        <v>2022</v>
      </c>
      <c r="S159" s="15">
        <v>6.6400000000000001E-2</v>
      </c>
      <c r="T159" s="16">
        <v>2.2800000000000001E-2</v>
      </c>
      <c r="U159" s="16">
        <v>1</v>
      </c>
      <c r="V159" s="29"/>
      <c r="W159" s="29"/>
    </row>
    <row r="160" spans="17:23" ht="15.75" thickBot="1" x14ac:dyDescent="0.3">
      <c r="Q160" s="11" t="s">
        <v>38</v>
      </c>
      <c r="R160" s="9">
        <v>2023</v>
      </c>
      <c r="S160" s="15">
        <v>6.54E-2</v>
      </c>
      <c r="T160" s="16">
        <v>2.24E-2</v>
      </c>
      <c r="U160" s="16">
        <v>1</v>
      </c>
      <c r="V160" s="29"/>
      <c r="W160" s="29"/>
    </row>
    <row r="161" spans="12:29" ht="15.75" thickBot="1" x14ac:dyDescent="0.3">
      <c r="Q161" s="11" t="s">
        <v>38</v>
      </c>
      <c r="R161" s="9">
        <v>2024</v>
      </c>
      <c r="S161" s="15">
        <v>6.4399999999999999E-2</v>
      </c>
      <c r="T161" s="16">
        <v>2.2100000000000002E-2</v>
      </c>
      <c r="U161" s="16">
        <v>1</v>
      </c>
      <c r="V161" s="29"/>
      <c r="W161" s="29"/>
    </row>
    <row r="162" spans="12:29" ht="15.75" thickBot="1" x14ac:dyDescent="0.3">
      <c r="L162" s="20"/>
      <c r="M162" t="s">
        <v>142</v>
      </c>
      <c r="Q162" s="18" t="str">
        <f>Q220</f>
        <v>Акционерное общество
"НордЭнерджиСистемс"</v>
      </c>
      <c r="R162" s="19">
        <v>2018</v>
      </c>
      <c r="S162" s="22">
        <v>0.45600000000000002</v>
      </c>
      <c r="T162" s="127">
        <v>0.20610000000000001</v>
      </c>
      <c r="U162" s="127">
        <v>1.0313000000000001</v>
      </c>
      <c r="V162" s="29"/>
      <c r="W162" s="29"/>
    </row>
    <row r="163" spans="12:29" ht="15.75" thickBot="1" x14ac:dyDescent="0.3">
      <c r="Q163" s="18" t="str">
        <f>Q162</f>
        <v>Акционерное общество
"НордЭнерджиСистемс"</v>
      </c>
      <c r="R163" s="19">
        <v>2019</v>
      </c>
      <c r="S163" s="146">
        <v>0.44919999999999999</v>
      </c>
      <c r="T163" s="126">
        <v>0.20300000000000001</v>
      </c>
      <c r="U163" s="126">
        <v>1.0158</v>
      </c>
      <c r="V163" s="29"/>
      <c r="W163" s="29"/>
    </row>
    <row r="164" spans="12:29" ht="15.75" thickBot="1" x14ac:dyDescent="0.3">
      <c r="Q164" s="18" t="str">
        <f t="shared" ref="Q164:Q166" si="0">Q163</f>
        <v>Акционерное общество
"НордЭнерджиСистемс"</v>
      </c>
      <c r="R164" s="19">
        <v>2020</v>
      </c>
      <c r="S164" s="146">
        <v>0.44240000000000002</v>
      </c>
      <c r="T164" s="126">
        <v>0.19989999999999999</v>
      </c>
      <c r="U164" s="126">
        <v>1.0005999999999999</v>
      </c>
      <c r="V164" s="29"/>
      <c r="W164" s="29"/>
    </row>
    <row r="165" spans="12:29" ht="15.75" thickBot="1" x14ac:dyDescent="0.3">
      <c r="Q165" s="18" t="str">
        <f t="shared" si="0"/>
        <v>Акционерное общество
"НордЭнерджиСистемс"</v>
      </c>
      <c r="R165" s="19">
        <v>2021</v>
      </c>
      <c r="S165" s="146">
        <v>0.43580000000000002</v>
      </c>
      <c r="T165" s="126">
        <v>0.19689999999999999</v>
      </c>
      <c r="U165" s="126">
        <v>1</v>
      </c>
      <c r="V165" s="29"/>
      <c r="W165" s="29"/>
    </row>
    <row r="166" spans="12:29" ht="15.75" thickBot="1" x14ac:dyDescent="0.3">
      <c r="Q166" s="18" t="str">
        <f t="shared" si="0"/>
        <v>Акционерное общество
"НордЭнерджиСистемс"</v>
      </c>
      <c r="R166" s="19">
        <v>2022</v>
      </c>
      <c r="S166" s="146">
        <v>0.42920000000000003</v>
      </c>
      <c r="T166" s="126">
        <v>0.19400000000000001</v>
      </c>
      <c r="U166" s="126">
        <v>1</v>
      </c>
      <c r="V166" s="29"/>
      <c r="W166" s="29"/>
    </row>
    <row r="167" spans="12:29" ht="15.75" thickBot="1" x14ac:dyDescent="0.3">
      <c r="Q167" s="21" t="s">
        <v>143</v>
      </c>
      <c r="R167" s="19">
        <v>2018</v>
      </c>
      <c r="S167" s="22">
        <v>0.14560000000000001</v>
      </c>
      <c r="T167" s="23">
        <v>8.9800000000000005E-2</v>
      </c>
      <c r="U167" s="127">
        <v>1</v>
      </c>
      <c r="V167" s="32"/>
      <c r="W167" s="32"/>
      <c r="AA167" s="31"/>
      <c r="AB167" s="31"/>
      <c r="AC167" s="31"/>
    </row>
    <row r="168" spans="12:29" ht="15.75" thickBot="1" x14ac:dyDescent="0.3">
      <c r="Q168" s="21" t="s">
        <v>143</v>
      </c>
      <c r="R168" s="19">
        <v>2019</v>
      </c>
      <c r="S168" s="24">
        <v>0.1434</v>
      </c>
      <c r="T168" s="25">
        <v>8.8499999999999995E-2</v>
      </c>
      <c r="U168" s="126">
        <v>1</v>
      </c>
      <c r="V168" s="32"/>
      <c r="W168" s="32"/>
      <c r="AA168" s="31"/>
      <c r="AB168" s="31"/>
      <c r="AC168" s="31"/>
    </row>
    <row r="169" spans="12:29" ht="15.75" thickBot="1" x14ac:dyDescent="0.3">
      <c r="Q169" s="21" t="s">
        <v>143</v>
      </c>
      <c r="R169" s="19">
        <v>2020</v>
      </c>
      <c r="S169" s="24">
        <v>0.14119999999999999</v>
      </c>
      <c r="T169" s="25">
        <v>8.7099999999999997E-2</v>
      </c>
      <c r="U169" s="126">
        <v>1</v>
      </c>
      <c r="V169" s="32"/>
      <c r="W169" s="32"/>
      <c r="AA169" s="31"/>
      <c r="AB169" s="31"/>
      <c r="AC169" s="31"/>
    </row>
    <row r="170" spans="12:29" ht="15.75" thickBot="1" x14ac:dyDescent="0.3">
      <c r="Q170" s="21" t="s">
        <v>143</v>
      </c>
      <c r="R170" s="19">
        <v>2021</v>
      </c>
      <c r="S170" s="24">
        <v>0.1391</v>
      </c>
      <c r="T170" s="25">
        <v>8.5800000000000001E-2</v>
      </c>
      <c r="U170" s="126">
        <v>1</v>
      </c>
      <c r="V170" s="32"/>
      <c r="W170" s="32"/>
      <c r="AA170" s="31"/>
      <c r="AB170" s="31"/>
      <c r="AC170" s="31"/>
    </row>
    <row r="171" spans="12:29" ht="15.75" thickBot="1" x14ac:dyDescent="0.3">
      <c r="Q171" s="21" t="s">
        <v>143</v>
      </c>
      <c r="R171" s="19">
        <v>2022</v>
      </c>
      <c r="S171" s="24">
        <v>0.13700000000000001</v>
      </c>
      <c r="T171" s="25">
        <v>8.4500000000000006E-2</v>
      </c>
      <c r="U171" s="126">
        <v>1</v>
      </c>
      <c r="V171" s="32"/>
      <c r="W171" s="32"/>
      <c r="AA171" s="31"/>
      <c r="AB171" s="31"/>
      <c r="AC171" s="31"/>
    </row>
    <row r="172" spans="12:29" ht="15.75" thickBot="1" x14ac:dyDescent="0.3">
      <c r="Q172" s="21" t="s">
        <v>176</v>
      </c>
      <c r="R172" s="19">
        <v>2018</v>
      </c>
      <c r="S172" s="24">
        <v>0.45599401568087866</v>
      </c>
      <c r="T172" s="25">
        <v>0.20608410172286826</v>
      </c>
      <c r="U172" s="126">
        <v>1.0312620890078223</v>
      </c>
      <c r="V172" s="32"/>
      <c r="W172" s="32"/>
      <c r="AA172" s="31"/>
      <c r="AB172" s="31"/>
      <c r="AC172" s="31"/>
    </row>
    <row r="173" spans="12:29" ht="15.75" thickBot="1" x14ac:dyDescent="0.3">
      <c r="Q173" s="21" t="s">
        <v>176</v>
      </c>
      <c r="R173" s="19">
        <v>2019</v>
      </c>
      <c r="S173" s="24">
        <v>0.44915410544566547</v>
      </c>
      <c r="T173" s="25">
        <v>0.20299284019702524</v>
      </c>
      <c r="U173" s="126">
        <v>1.0157931576727051</v>
      </c>
      <c r="V173" s="32"/>
      <c r="W173" s="32"/>
      <c r="AA173" s="31"/>
      <c r="AB173" s="31"/>
      <c r="AC173" s="31"/>
    </row>
    <row r="174" spans="12:29" ht="15.75" thickBot="1" x14ac:dyDescent="0.3">
      <c r="Q174" s="21" t="s">
        <v>176</v>
      </c>
      <c r="R174" s="19">
        <v>2020</v>
      </c>
      <c r="S174" s="24">
        <v>0.44241679386398047</v>
      </c>
      <c r="T174" s="25">
        <v>0.19994794759406986</v>
      </c>
      <c r="U174" s="126">
        <v>1.0005562603076146</v>
      </c>
      <c r="V174" s="32"/>
      <c r="W174" s="32"/>
      <c r="AA174" s="31"/>
      <c r="AB174" s="31"/>
      <c r="AC174" s="31"/>
    </row>
    <row r="175" spans="12:29" ht="15.75" thickBot="1" x14ac:dyDescent="0.3">
      <c r="Q175" s="21" t="s">
        <v>176</v>
      </c>
      <c r="R175" s="19">
        <v>2021</v>
      </c>
      <c r="S175" s="24">
        <v>0.43578054195602078</v>
      </c>
      <c r="T175" s="25">
        <v>0.19694872838015881</v>
      </c>
      <c r="U175" s="126">
        <v>1</v>
      </c>
      <c r="V175" s="32"/>
      <c r="W175" s="32"/>
      <c r="AA175" s="31"/>
      <c r="AB175" s="31"/>
      <c r="AC175" s="31"/>
    </row>
    <row r="176" spans="12:29" ht="15.75" thickBot="1" x14ac:dyDescent="0.3">
      <c r="Q176" s="21" t="s">
        <v>176</v>
      </c>
      <c r="R176" s="19">
        <v>2022</v>
      </c>
      <c r="S176" s="24">
        <v>0.42924383382668047</v>
      </c>
      <c r="T176" s="25">
        <v>0.19399449745445643</v>
      </c>
      <c r="U176" s="126">
        <v>1</v>
      </c>
      <c r="V176" s="32"/>
      <c r="W176" s="32"/>
      <c r="AA176" s="31"/>
      <c r="AB176" s="31"/>
      <c r="AC176" s="31"/>
    </row>
    <row r="177" spans="17:29" ht="15.75" thickBot="1" x14ac:dyDescent="0.3">
      <c r="Q177" s="21" t="s">
        <v>144</v>
      </c>
      <c r="R177" s="19">
        <v>2018</v>
      </c>
      <c r="S177" s="22">
        <v>1.2818000000000001</v>
      </c>
      <c r="T177" s="26">
        <v>0.28470000000000001</v>
      </c>
      <c r="U177" s="26">
        <v>1</v>
      </c>
      <c r="V177" s="32"/>
      <c r="W177" s="32"/>
      <c r="AA177" s="31"/>
      <c r="AB177" s="31"/>
      <c r="AC177" s="31"/>
    </row>
    <row r="178" spans="17:29" ht="15.75" thickBot="1" x14ac:dyDescent="0.3">
      <c r="Q178" s="21" t="s">
        <v>144</v>
      </c>
      <c r="R178" s="19">
        <v>2019</v>
      </c>
      <c r="S178" s="24">
        <v>1.2625999999999999</v>
      </c>
      <c r="T178" s="24">
        <v>0.28039999999999998</v>
      </c>
      <c r="U178" s="24">
        <v>1</v>
      </c>
      <c r="V178" s="32"/>
      <c r="W178" s="32"/>
      <c r="AA178" s="31"/>
      <c r="AB178" s="31"/>
      <c r="AC178" s="31"/>
    </row>
    <row r="179" spans="17:29" ht="15.75" thickBot="1" x14ac:dyDescent="0.3">
      <c r="Q179" s="21" t="s">
        <v>144</v>
      </c>
      <c r="R179" s="19">
        <v>2020</v>
      </c>
      <c r="S179" s="24">
        <v>1.2436</v>
      </c>
      <c r="T179" s="24">
        <v>0.2762</v>
      </c>
      <c r="U179" s="24">
        <v>1</v>
      </c>
      <c r="V179" s="32"/>
      <c r="W179" s="32"/>
      <c r="AA179" s="31"/>
      <c r="AB179" s="31"/>
      <c r="AC179" s="31"/>
    </row>
    <row r="180" spans="17:29" ht="15.75" thickBot="1" x14ac:dyDescent="0.3">
      <c r="Q180" s="21" t="s">
        <v>144</v>
      </c>
      <c r="R180" s="19">
        <v>2021</v>
      </c>
      <c r="S180" s="24">
        <v>1.2250000000000001</v>
      </c>
      <c r="T180" s="24">
        <v>0.27210000000000001</v>
      </c>
      <c r="U180" s="24">
        <v>1</v>
      </c>
      <c r="V180" s="32"/>
      <c r="W180" s="32"/>
      <c r="AA180" s="31"/>
      <c r="AB180" s="31"/>
      <c r="AC180" s="31"/>
    </row>
    <row r="181" spans="17:29" ht="15.75" thickBot="1" x14ac:dyDescent="0.3">
      <c r="Q181" s="21" t="s">
        <v>144</v>
      </c>
      <c r="R181" s="19">
        <v>2022</v>
      </c>
      <c r="S181" s="24">
        <v>1.2065999999999999</v>
      </c>
      <c r="T181" s="24">
        <v>0.26800000000000002</v>
      </c>
      <c r="U181" s="24">
        <v>1</v>
      </c>
      <c r="V181" s="32"/>
      <c r="W181" s="32"/>
      <c r="AA181" s="31"/>
      <c r="AB181" s="31"/>
      <c r="AC181" s="31"/>
    </row>
    <row r="182" spans="17:29" ht="15.75" thickBot="1" x14ac:dyDescent="0.3">
      <c r="Q182" s="21" t="s">
        <v>145</v>
      </c>
      <c r="R182" s="19">
        <v>2018</v>
      </c>
      <c r="S182" s="27">
        <v>6.25E-2</v>
      </c>
      <c r="T182" s="26">
        <v>4.2799999999999998E-2</v>
      </c>
      <c r="U182" s="127">
        <v>1</v>
      </c>
      <c r="V182" s="32"/>
      <c r="W182" s="32"/>
      <c r="AA182" s="31"/>
      <c r="AB182" s="31"/>
      <c r="AC182" s="31"/>
    </row>
    <row r="183" spans="17:29" ht="15.75" thickBot="1" x14ac:dyDescent="0.3">
      <c r="Q183" s="21" t="s">
        <v>145</v>
      </c>
      <c r="R183" s="19">
        <v>2019</v>
      </c>
      <c r="S183" s="25">
        <v>6.1499999999999999E-2</v>
      </c>
      <c r="T183" s="24">
        <v>4.2200000000000001E-2</v>
      </c>
      <c r="U183" s="126">
        <v>1</v>
      </c>
      <c r="V183" s="32"/>
      <c r="W183" s="32"/>
      <c r="AA183" s="31"/>
      <c r="AB183" s="31"/>
      <c r="AC183" s="31"/>
    </row>
    <row r="184" spans="17:29" ht="15.75" thickBot="1" x14ac:dyDescent="0.3">
      <c r="Q184" s="21" t="s">
        <v>145</v>
      </c>
      <c r="R184" s="19">
        <v>2020</v>
      </c>
      <c r="S184" s="25">
        <v>6.0600000000000001E-2</v>
      </c>
      <c r="T184" s="24">
        <v>4.1500000000000002E-2</v>
      </c>
      <c r="U184" s="126">
        <v>1</v>
      </c>
      <c r="V184" s="32"/>
      <c r="W184" s="32"/>
      <c r="AA184" s="31"/>
      <c r="AB184" s="31"/>
      <c r="AC184" s="31"/>
    </row>
    <row r="185" spans="17:29" ht="15.75" thickBot="1" x14ac:dyDescent="0.3">
      <c r="Q185" s="21" t="s">
        <v>145</v>
      </c>
      <c r="R185" s="19">
        <v>2021</v>
      </c>
      <c r="S185" s="25">
        <v>5.9700000000000003E-2</v>
      </c>
      <c r="T185" s="24">
        <v>4.0899999999999999E-2</v>
      </c>
      <c r="U185" s="126">
        <v>1</v>
      </c>
      <c r="V185" s="32"/>
      <c r="W185" s="32"/>
      <c r="AA185" s="31"/>
      <c r="AB185" s="31"/>
      <c r="AC185" s="31"/>
    </row>
    <row r="186" spans="17:29" ht="15.75" thickBot="1" x14ac:dyDescent="0.3">
      <c r="Q186" s="21" t="s">
        <v>145</v>
      </c>
      <c r="R186" s="19">
        <v>2022</v>
      </c>
      <c r="S186" s="25">
        <v>5.8799999999999998E-2</v>
      </c>
      <c r="T186" s="24">
        <v>4.0300000000000002E-2</v>
      </c>
      <c r="U186" s="126">
        <v>1</v>
      </c>
      <c r="V186" s="32"/>
      <c r="W186" s="32"/>
      <c r="AA186" s="31"/>
      <c r="AB186" s="31"/>
      <c r="AC186" s="31"/>
    </row>
    <row r="187" spans="17:29" ht="15.75" thickBot="1" x14ac:dyDescent="0.3">
      <c r="Q187" s="21" t="s">
        <v>146</v>
      </c>
      <c r="R187" s="19">
        <v>2018</v>
      </c>
      <c r="S187" s="27">
        <v>4.1599999999999996E-3</v>
      </c>
      <c r="T187" s="26">
        <v>4.444E-2</v>
      </c>
      <c r="U187" s="127">
        <v>1.2090000000000001</v>
      </c>
      <c r="V187" s="32"/>
      <c r="W187" s="32"/>
    </row>
    <row r="188" spans="17:29" ht="15.75" thickBot="1" x14ac:dyDescent="0.3">
      <c r="Q188" s="21" t="s">
        <v>146</v>
      </c>
      <c r="R188" s="19">
        <v>2019</v>
      </c>
      <c r="S188" s="25">
        <v>4.1000000000000003E-3</v>
      </c>
      <c r="T188" s="24">
        <v>4.3779999999999999E-2</v>
      </c>
      <c r="U188" s="126">
        <v>1.1915</v>
      </c>
      <c r="V188" s="32"/>
      <c r="W188" s="32"/>
    </row>
    <row r="189" spans="17:29" ht="15.75" thickBot="1" x14ac:dyDescent="0.3">
      <c r="Q189" s="21" t="s">
        <v>146</v>
      </c>
      <c r="R189" s="19">
        <v>2020</v>
      </c>
      <c r="S189" s="25">
        <v>4.0400000000000002E-3</v>
      </c>
      <c r="T189" s="24">
        <v>4.3119999999999999E-2</v>
      </c>
      <c r="U189" s="126">
        <v>1.1736</v>
      </c>
      <c r="V189" s="32"/>
      <c r="W189" s="32"/>
    </row>
    <row r="190" spans="17:29" ht="15.75" thickBot="1" x14ac:dyDescent="0.3">
      <c r="Q190" s="21" t="s">
        <v>146</v>
      </c>
      <c r="R190" s="19">
        <v>2021</v>
      </c>
      <c r="S190" s="25">
        <v>3.98E-3</v>
      </c>
      <c r="T190" s="24">
        <v>4.2470000000000001E-2</v>
      </c>
      <c r="U190" s="126">
        <v>1.1566000000000001</v>
      </c>
      <c r="V190" s="32"/>
      <c r="W190" s="32"/>
    </row>
    <row r="191" spans="17:29" ht="15.75" thickBot="1" x14ac:dyDescent="0.3">
      <c r="Q191" s="21" t="s">
        <v>146</v>
      </c>
      <c r="R191" s="19">
        <v>2022</v>
      </c>
      <c r="S191" s="25">
        <v>3.9199999999999999E-3</v>
      </c>
      <c r="T191" s="24">
        <v>4.1840000000000002E-2</v>
      </c>
      <c r="U191" s="126">
        <v>1.1392</v>
      </c>
      <c r="V191" s="32"/>
      <c r="W191" s="32"/>
    </row>
    <row r="192" spans="17:29" ht="15.75" thickBot="1" x14ac:dyDescent="0.3">
      <c r="Q192" s="21" t="s">
        <v>147</v>
      </c>
      <c r="R192" s="19">
        <v>2018</v>
      </c>
      <c r="S192" s="27">
        <v>2.2959999999999998</v>
      </c>
      <c r="T192" s="26">
        <v>0.77329999999999999</v>
      </c>
      <c r="U192" s="127">
        <v>1</v>
      </c>
      <c r="V192" s="32"/>
      <c r="W192" s="32"/>
    </row>
    <row r="193" spans="17:23" ht="15.75" thickBot="1" x14ac:dyDescent="0.3">
      <c r="Q193" s="21" t="s">
        <v>147</v>
      </c>
      <c r="R193" s="19">
        <v>2019</v>
      </c>
      <c r="S193" s="25">
        <v>1.792</v>
      </c>
      <c r="T193" s="24">
        <v>0.58699999999999997</v>
      </c>
      <c r="U193" s="126">
        <v>1</v>
      </c>
      <c r="V193" s="32"/>
      <c r="W193" s="32"/>
    </row>
    <row r="194" spans="17:23" ht="15.75" thickBot="1" x14ac:dyDescent="0.3">
      <c r="Q194" s="21" t="s">
        <v>147</v>
      </c>
      <c r="R194" s="19">
        <v>2020</v>
      </c>
      <c r="S194" s="25">
        <v>1.3979999999999999</v>
      </c>
      <c r="T194" s="24">
        <v>0.4456</v>
      </c>
      <c r="U194" s="126">
        <v>1</v>
      </c>
      <c r="V194" s="32"/>
      <c r="W194" s="32"/>
    </row>
    <row r="195" spans="17:23" ht="15.75" thickBot="1" x14ac:dyDescent="0.3">
      <c r="Q195" s="21" t="s">
        <v>148</v>
      </c>
      <c r="R195" s="19">
        <v>2018</v>
      </c>
      <c r="S195" s="27">
        <v>2.2959999999999998</v>
      </c>
      <c r="T195" s="26">
        <v>0.77329999999999999</v>
      </c>
      <c r="U195" s="127">
        <v>1</v>
      </c>
      <c r="V195" s="32"/>
      <c r="W195" s="32"/>
    </row>
    <row r="196" spans="17:23" ht="15.75" thickBot="1" x14ac:dyDescent="0.3">
      <c r="Q196" s="21" t="s">
        <v>148</v>
      </c>
      <c r="R196" s="19">
        <v>2019</v>
      </c>
      <c r="S196" s="25">
        <v>1.792</v>
      </c>
      <c r="T196" s="24">
        <v>0.58699999999999997</v>
      </c>
      <c r="U196" s="126">
        <v>1</v>
      </c>
      <c r="V196" s="32"/>
      <c r="W196" s="32"/>
    </row>
    <row r="197" spans="17:23" ht="15.75" thickBot="1" x14ac:dyDescent="0.3">
      <c r="Q197" s="21" t="s">
        <v>148</v>
      </c>
      <c r="R197" s="19">
        <v>2020</v>
      </c>
      <c r="S197" s="25">
        <v>1.3979999999999999</v>
      </c>
      <c r="T197" s="24">
        <v>0.4456</v>
      </c>
      <c r="U197" s="126">
        <v>1</v>
      </c>
      <c r="V197" s="32"/>
      <c r="W197" s="32"/>
    </row>
    <row r="198" spans="17:23" ht="15.75" thickBot="1" x14ac:dyDescent="0.3">
      <c r="Q198" s="21" t="s">
        <v>149</v>
      </c>
      <c r="R198" s="19">
        <v>2018</v>
      </c>
      <c r="S198" s="27">
        <v>4.4379</v>
      </c>
      <c r="T198" s="26">
        <v>0.77329999999999999</v>
      </c>
      <c r="U198" s="127">
        <v>1</v>
      </c>
      <c r="V198" s="32"/>
      <c r="W198" s="32"/>
    </row>
    <row r="199" spans="17:23" ht="15.75" thickBot="1" x14ac:dyDescent="0.3">
      <c r="Q199" s="21" t="s">
        <v>149</v>
      </c>
      <c r="R199" s="19">
        <v>2019</v>
      </c>
      <c r="S199" s="25">
        <v>3.1791999999999998</v>
      </c>
      <c r="T199" s="24">
        <v>0.58699999999999997</v>
      </c>
      <c r="U199" s="126">
        <v>1</v>
      </c>
      <c r="V199" s="32"/>
      <c r="W199" s="32"/>
    </row>
    <row r="200" spans="17:23" ht="15.75" thickBot="1" x14ac:dyDescent="0.3">
      <c r="Q200" s="21" t="s">
        <v>149</v>
      </c>
      <c r="R200" s="19">
        <v>2020</v>
      </c>
      <c r="S200" s="25">
        <v>2.2774999999999999</v>
      </c>
      <c r="T200" s="24">
        <v>0.4456</v>
      </c>
      <c r="U200" s="126">
        <v>1</v>
      </c>
      <c r="V200" s="32"/>
      <c r="W200" s="32"/>
    </row>
    <row r="201" spans="17:23" ht="15.75" thickBot="1" x14ac:dyDescent="0.3">
      <c r="Q201" s="21" t="s">
        <v>150</v>
      </c>
      <c r="R201" s="19">
        <v>2018</v>
      </c>
      <c r="S201" s="27">
        <v>4.4379</v>
      </c>
      <c r="T201" s="26">
        <v>0.77329999999999999</v>
      </c>
      <c r="U201" s="127">
        <v>1</v>
      </c>
    </row>
    <row r="202" spans="17:23" ht="15.75" thickBot="1" x14ac:dyDescent="0.3">
      <c r="Q202" s="21" t="s">
        <v>150</v>
      </c>
      <c r="R202" s="19">
        <v>2019</v>
      </c>
      <c r="S202" s="25">
        <v>3.1791999999999998</v>
      </c>
      <c r="T202" s="24">
        <v>0.58699999999999997</v>
      </c>
      <c r="U202" s="126">
        <v>1</v>
      </c>
    </row>
    <row r="203" spans="17:23" ht="15.75" thickBot="1" x14ac:dyDescent="0.3">
      <c r="Q203" s="21" t="s">
        <v>150</v>
      </c>
      <c r="R203" s="19">
        <v>2020</v>
      </c>
      <c r="S203" s="25">
        <v>2.2774999999999999</v>
      </c>
      <c r="T203" s="24">
        <v>0.4456</v>
      </c>
      <c r="U203" s="126">
        <v>1</v>
      </c>
    </row>
    <row r="204" spans="17:23" ht="15.75" thickBot="1" x14ac:dyDescent="0.3">
      <c r="Q204" s="21" t="s">
        <v>151</v>
      </c>
      <c r="R204" s="19">
        <v>2018</v>
      </c>
      <c r="S204" s="27">
        <v>4.4379</v>
      </c>
      <c r="T204" s="26">
        <v>0.99280000000000002</v>
      </c>
      <c r="U204" s="127">
        <v>1</v>
      </c>
    </row>
    <row r="205" spans="17:23" ht="15.75" thickBot="1" x14ac:dyDescent="0.3">
      <c r="Q205" s="21" t="s">
        <v>151</v>
      </c>
      <c r="R205" s="19">
        <v>2019</v>
      </c>
      <c r="S205" s="25">
        <v>3.1791999999999998</v>
      </c>
      <c r="T205" s="24">
        <v>0.83289999999999997</v>
      </c>
      <c r="U205" s="126">
        <v>1</v>
      </c>
    </row>
    <row r="206" spans="17:23" ht="15.75" thickBot="1" x14ac:dyDescent="0.3">
      <c r="Q206" s="21" t="s">
        <v>151</v>
      </c>
      <c r="R206" s="19">
        <v>2020</v>
      </c>
      <c r="S206" s="25">
        <v>2.2774999999999999</v>
      </c>
      <c r="T206" s="24">
        <v>0.69879999999999998</v>
      </c>
      <c r="U206" s="126">
        <v>1</v>
      </c>
    </row>
    <row r="207" spans="17:23" ht="15.75" thickBot="1" x14ac:dyDescent="0.3">
      <c r="Q207" s="21" t="s">
        <v>151</v>
      </c>
      <c r="R207" s="19">
        <v>2021</v>
      </c>
      <c r="S207" s="25">
        <v>1.6315999999999999</v>
      </c>
      <c r="T207" s="24">
        <v>0.58620000000000005</v>
      </c>
      <c r="U207" s="126">
        <v>1</v>
      </c>
    </row>
    <row r="208" spans="17:23" ht="15.75" thickBot="1" x14ac:dyDescent="0.3">
      <c r="Q208" s="21" t="s">
        <v>151</v>
      </c>
      <c r="R208" s="19">
        <v>2022</v>
      </c>
      <c r="S208" s="25">
        <v>1.1688000000000001</v>
      </c>
      <c r="T208" s="24">
        <v>0.49180000000000001</v>
      </c>
      <c r="U208" s="126">
        <v>1</v>
      </c>
    </row>
    <row r="209" spans="17:23" ht="15.75" thickBot="1" x14ac:dyDescent="0.3">
      <c r="Q209" s="21" t="str">
        <f>Q231</f>
        <v>АО "Сибирско-Уральская энергетическая компания"</v>
      </c>
      <c r="R209" s="19">
        <v>2017</v>
      </c>
      <c r="S209" s="27">
        <v>1.6478999999999999</v>
      </c>
      <c r="T209" s="26">
        <v>0.89749999999999996</v>
      </c>
      <c r="U209" s="127">
        <v>1</v>
      </c>
      <c r="V209" s="31"/>
      <c r="W209" s="31"/>
    </row>
    <row r="210" spans="17:23" ht="15.75" thickBot="1" x14ac:dyDescent="0.3">
      <c r="Q210" s="21" t="str">
        <f>Q209</f>
        <v>АО "Сибирско-Уральская энергетическая компания"</v>
      </c>
      <c r="R210" s="19">
        <v>2018</v>
      </c>
      <c r="S210" s="25">
        <v>1.6231</v>
      </c>
      <c r="T210" s="24">
        <v>0.89749999999999996</v>
      </c>
      <c r="U210" s="126">
        <v>1</v>
      </c>
      <c r="V210" s="31"/>
      <c r="W210" s="31"/>
    </row>
    <row r="211" spans="17:23" ht="15.75" thickBot="1" x14ac:dyDescent="0.3">
      <c r="Q211" s="21" t="str">
        <f t="shared" ref="Q211:Q213" si="1">Q210</f>
        <v>АО "Сибирско-Уральская энергетическая компания"</v>
      </c>
      <c r="R211" s="19">
        <v>2019</v>
      </c>
      <c r="S211" s="25">
        <v>1.5988</v>
      </c>
      <c r="T211" s="24">
        <v>0.89749999999999996</v>
      </c>
      <c r="U211" s="126">
        <v>1</v>
      </c>
      <c r="V211" s="31"/>
      <c r="W211" s="31"/>
    </row>
    <row r="212" spans="17:23" ht="15.75" thickBot="1" x14ac:dyDescent="0.3">
      <c r="Q212" s="21" t="str">
        <f t="shared" si="1"/>
        <v>АО "Сибирско-Уральская энергетическая компания"</v>
      </c>
      <c r="R212" s="19">
        <v>2020</v>
      </c>
      <c r="S212" s="25">
        <v>1.5748</v>
      </c>
      <c r="T212" s="24">
        <v>0.89749999999999996</v>
      </c>
      <c r="U212" s="126">
        <v>1</v>
      </c>
      <c r="V212" s="31"/>
      <c r="W212" s="31"/>
    </row>
    <row r="213" spans="17:23" ht="15.75" thickBot="1" x14ac:dyDescent="0.3">
      <c r="Q213" s="21" t="str">
        <f t="shared" si="1"/>
        <v>АО "Сибирско-Уральская энергетическая компания"</v>
      </c>
      <c r="R213" s="19">
        <v>2021</v>
      </c>
      <c r="S213" s="25">
        <v>1.5511999999999999</v>
      </c>
      <c r="T213" s="24">
        <v>0.89749999999999996</v>
      </c>
      <c r="U213" s="126">
        <v>1</v>
      </c>
      <c r="V213" s="31"/>
      <c r="W213" s="31"/>
    </row>
    <row r="217" spans="17:23" ht="15.75" thickBot="1" x14ac:dyDescent="0.3"/>
    <row r="218" spans="17:23" x14ac:dyDescent="0.25">
      <c r="Q218" s="33" t="s">
        <v>0</v>
      </c>
      <c r="R218" s="33" t="s">
        <v>1</v>
      </c>
    </row>
    <row r="219" spans="17:23" x14ac:dyDescent="0.25">
      <c r="Q219" s="37" t="s">
        <v>178</v>
      </c>
      <c r="R219" s="35">
        <v>2018</v>
      </c>
      <c r="U219" s="31" t="s">
        <v>178</v>
      </c>
    </row>
    <row r="220" spans="17:23" ht="26.25" x14ac:dyDescent="0.25">
      <c r="Q220" s="39" t="s">
        <v>177</v>
      </c>
      <c r="R220" s="35">
        <v>2019</v>
      </c>
      <c r="U220" s="31" t="s">
        <v>200</v>
      </c>
    </row>
    <row r="221" spans="17:23" x14ac:dyDescent="0.25">
      <c r="Q221" s="37" t="s">
        <v>143</v>
      </c>
      <c r="R221" s="35">
        <v>2020</v>
      </c>
      <c r="U221" s="31" t="s">
        <v>201</v>
      </c>
    </row>
    <row r="222" spans="17:23" x14ac:dyDescent="0.25">
      <c r="Q222" s="37" t="s">
        <v>176</v>
      </c>
      <c r="R222" s="35">
        <v>2021</v>
      </c>
      <c r="U222" s="31" t="s">
        <v>202</v>
      </c>
    </row>
    <row r="223" spans="17:23" x14ac:dyDescent="0.25">
      <c r="Q223" s="37" t="s">
        <v>151</v>
      </c>
      <c r="R223" s="35">
        <v>2022</v>
      </c>
    </row>
    <row r="224" spans="17:23" x14ac:dyDescent="0.25">
      <c r="Q224" s="37" t="s">
        <v>146</v>
      </c>
      <c r="R224" s="35">
        <v>2023</v>
      </c>
    </row>
    <row r="225" spans="17:18" ht="15.75" thickBot="1" x14ac:dyDescent="0.3">
      <c r="Q225" s="37" t="s">
        <v>144</v>
      </c>
      <c r="R225" s="34">
        <v>2024</v>
      </c>
    </row>
    <row r="226" spans="17:18" x14ac:dyDescent="0.25">
      <c r="Q226" s="37" t="s">
        <v>148</v>
      </c>
      <c r="R226" s="28"/>
    </row>
    <row r="227" spans="17:18" x14ac:dyDescent="0.25">
      <c r="Q227" s="37" t="s">
        <v>149</v>
      </c>
      <c r="R227" s="28"/>
    </row>
    <row r="228" spans="17:18" x14ac:dyDescent="0.25">
      <c r="Q228" s="37" t="s">
        <v>145</v>
      </c>
      <c r="R228" s="28"/>
    </row>
    <row r="229" spans="17:18" x14ac:dyDescent="0.25">
      <c r="Q229" s="37" t="s">
        <v>147</v>
      </c>
      <c r="R229" s="28"/>
    </row>
    <row r="230" spans="17:18" x14ac:dyDescent="0.25">
      <c r="Q230" s="38" t="s">
        <v>150</v>
      </c>
      <c r="R230" s="28"/>
    </row>
    <row r="231" spans="17:18" x14ac:dyDescent="0.25">
      <c r="Q231" s="37" t="s">
        <v>189</v>
      </c>
    </row>
  </sheetData>
  <dataValidations disablePrompts="1" count="2">
    <dataValidation type="list" allowBlank="1" showInputMessage="1" showErrorMessage="1" sqref="D37 C5:C14 F37">
      <formula1>#REF!</formula1>
    </dataValidation>
    <dataValidation type="list" allowBlank="1" showInputMessage="1" showErrorMessage="1" sqref="E39">
      <formula1>СТО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Титульный</vt:lpstr>
      <vt:lpstr>СВОД</vt:lpstr>
      <vt:lpstr>Форма 1.3.</vt:lpstr>
      <vt:lpstr>Форма 1.9.</vt:lpstr>
      <vt:lpstr>Форма 8.1.</vt:lpstr>
      <vt:lpstr>Форма 8.3.</vt:lpstr>
      <vt:lpstr>СВОД!Область_печати</vt:lpstr>
      <vt:lpstr>перечень_ТСО</vt:lpstr>
      <vt:lpstr>Период</vt:lpstr>
      <vt:lpstr>СТО</vt:lpstr>
      <vt:lpstr>Столбец13</vt:lpstr>
      <vt:lpstr>Столбец27</vt:lpstr>
      <vt:lpstr>Столбец8</vt:lpstr>
      <vt:lpstr>Столбец9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YakovlevAV</dc:creator>
  <cp:lastModifiedBy>Веретнов Андрей</cp:lastModifiedBy>
  <cp:lastPrinted>2020-03-12T11:26:50Z</cp:lastPrinted>
  <dcterms:created xsi:type="dcterms:W3CDTF">2019-12-13T06:05:05Z</dcterms:created>
  <dcterms:modified xsi:type="dcterms:W3CDTF">2020-04-09T11:40:18Z</dcterms:modified>
</cp:coreProperties>
</file>